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ders.paulsson\Dropbox\ÄSO Härlunda Vinköl\Skötselplaner och avskjutning\Treårsplan 2022-2024\2024-25\"/>
    </mc:Choice>
  </mc:AlternateContent>
  <xr:revisionPtr revIDLastSave="0" documentId="13_ncr:1_{8DBA27E3-0E13-416E-B071-924463BE80C6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Tilldelning" sheetId="9" r:id="rId1"/>
    <sheet name="Rapport kronhjort" sheetId="12" r:id="rId2"/>
    <sheet name="Rapport älg" sheetId="2" r:id="rId3"/>
    <sheet name="Obs" sheetId="3" r:id="rId4"/>
    <sheet name="Tabeller" sheetId="11" state="hidden" r:id="rId5"/>
  </sheets>
  <definedNames>
    <definedName name="_xlnm._FilterDatabase" localSheetId="1" hidden="1">'Rapport kronhjort'!$A$1:$K$26</definedName>
    <definedName name="_xlnm._FilterDatabase" localSheetId="2" hidden="1">'Rapport älg'!$B$1:$K$47</definedName>
    <definedName name="_xlnm.Print_Area" localSheetId="0">Tilldelning!$A$1:$S$29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3" l="1"/>
  <c r="E8" i="3" s="1"/>
  <c r="P23" i="3"/>
  <c r="P19" i="3"/>
  <c r="P20" i="3"/>
  <c r="P21" i="3"/>
  <c r="P22" i="3"/>
  <c r="P18" i="3"/>
  <c r="U8" i="3"/>
  <c r="V8" i="3"/>
  <c r="W8" i="3"/>
  <c r="X8" i="3"/>
  <c r="M8" i="3"/>
  <c r="N8" i="3"/>
  <c r="O8" i="3"/>
  <c r="L8" i="3"/>
  <c r="H8" i="3"/>
  <c r="H10" i="3" s="1"/>
  <c r="G8" i="3"/>
  <c r="G9" i="3" s="1"/>
  <c r="F8" i="3"/>
  <c r="F9" i="3" s="1"/>
  <c r="C13" i="3" s="1"/>
  <c r="K6" i="9"/>
  <c r="O9" i="9"/>
  <c r="N9" i="9"/>
  <c r="M9" i="9"/>
  <c r="L9" i="9"/>
  <c r="K9" i="9"/>
  <c r="O8" i="9"/>
  <c r="N8" i="9"/>
  <c r="M8" i="9"/>
  <c r="L8" i="9"/>
  <c r="K8" i="9"/>
  <c r="O7" i="9"/>
  <c r="N7" i="9"/>
  <c r="M7" i="9"/>
  <c r="L7" i="9"/>
  <c r="K7" i="9"/>
  <c r="O6" i="9"/>
  <c r="N6" i="9"/>
  <c r="M6" i="9"/>
  <c r="L6" i="9"/>
  <c r="AC8" i="3"/>
  <c r="Y8" i="3"/>
  <c r="Z8" i="3"/>
  <c r="AA8" i="3"/>
  <c r="AB8" i="3"/>
  <c r="G23" i="9"/>
  <c r="F23" i="9"/>
  <c r="E23" i="9"/>
  <c r="D23" i="9"/>
  <c r="G22" i="9"/>
  <c r="F22" i="9"/>
  <c r="E22" i="9"/>
  <c r="D22" i="9"/>
  <c r="G21" i="9"/>
  <c r="F21" i="9"/>
  <c r="E21" i="9"/>
  <c r="D21" i="9"/>
  <c r="G20" i="9"/>
  <c r="F20" i="9"/>
  <c r="E20" i="9"/>
  <c r="D20" i="9"/>
  <c r="C20" i="9"/>
  <c r="C23" i="9"/>
  <c r="C22" i="9"/>
  <c r="C21" i="9"/>
  <c r="D6" i="9"/>
  <c r="D8" i="9"/>
  <c r="D11" i="9"/>
  <c r="C7" i="9"/>
  <c r="C8" i="9"/>
  <c r="C9" i="9"/>
  <c r="C6" i="9"/>
  <c r="B10" i="9"/>
  <c r="C8" i="3"/>
  <c r="P8" i="3"/>
  <c r="Q8" i="3"/>
  <c r="R8" i="3"/>
  <c r="S8" i="3"/>
  <c r="T8" i="3"/>
  <c r="D8" i="3"/>
  <c r="I8" i="3"/>
  <c r="I10" i="3" s="1"/>
  <c r="J8" i="3"/>
  <c r="J10" i="3" s="1"/>
  <c r="K8" i="3"/>
  <c r="K9" i="3" s="1"/>
  <c r="E7" i="9"/>
  <c r="D7" i="9" s="1"/>
  <c r="E9" i="9"/>
  <c r="D9" i="9" s="1"/>
  <c r="F10" i="9"/>
  <c r="G10" i="9"/>
  <c r="M10" i="9" l="1"/>
  <c r="G24" i="9"/>
  <c r="C24" i="9"/>
  <c r="D24" i="9"/>
  <c r="N10" i="9"/>
  <c r="E24" i="9"/>
  <c r="F24" i="9"/>
  <c r="L10" i="9"/>
  <c r="O10" i="9"/>
  <c r="K10" i="9"/>
  <c r="E10" i="9"/>
  <c r="D10" i="9" s="1"/>
  <c r="C10" i="9"/>
  <c r="C15" i="3"/>
  <c r="H9" i="3"/>
  <c r="I9" i="3"/>
  <c r="C14" i="3" l="1"/>
  <c r="C19" i="3" s="1"/>
  <c r="E25" i="9" a="1"/>
  <c r="E25" i="9" s="1"/>
  <c r="C25" i="9"/>
  <c r="K11" i="9"/>
  <c r="M11" i="9" a="1"/>
  <c r="M11" i="9" s="1"/>
  <c r="C16" i="3"/>
  <c r="C20" i="3" s="1"/>
  <c r="C12" i="3"/>
  <c r="C18" i="3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<sst xmlns="http://schemas.openxmlformats.org/spreadsheetml/2006/main" count="509" uniqueCount="164">
  <si>
    <t>Härlunda Vinköl ÄSO, tilldelning</t>
  </si>
  <si>
    <t>Tilldelning av vuxna älgar för jakten 2022, 2023 och 2024</t>
  </si>
  <si>
    <t>Älg</t>
  </si>
  <si>
    <t>Ha/vuxen</t>
  </si>
  <si>
    <t>Tilldelning</t>
  </si>
  <si>
    <t>Kön tjur + ko/kviga</t>
  </si>
  <si>
    <t>Avskjutning 2024</t>
  </si>
  <si>
    <t>Överareal</t>
  </si>
  <si>
    <t>Övrig info</t>
  </si>
  <si>
    <t>Undergrupp</t>
  </si>
  <si>
    <t>Areal</t>
  </si>
  <si>
    <t>2022-24</t>
  </si>
  <si>
    <t>Tjur</t>
  </si>
  <si>
    <t>Ko/kviga</t>
  </si>
  <si>
    <t>Kalv, tjur</t>
  </si>
  <si>
    <t>Kalv, kviga</t>
  </si>
  <si>
    <t>Kalv</t>
  </si>
  <si>
    <t>Sparad</t>
  </si>
  <si>
    <t>Per år</t>
  </si>
  <si>
    <t>HVK</t>
  </si>
  <si>
    <t>1+4</t>
  </si>
  <si>
    <t>2+2</t>
  </si>
  <si>
    <t>2+1</t>
  </si>
  <si>
    <t>MVG</t>
  </si>
  <si>
    <t>3+6</t>
  </si>
  <si>
    <t>3+2</t>
  </si>
  <si>
    <t>2+3</t>
  </si>
  <si>
    <t>Norra Vånga</t>
  </si>
  <si>
    <t>4+7</t>
  </si>
  <si>
    <t>3+4</t>
  </si>
  <si>
    <t>4+3</t>
  </si>
  <si>
    <t>Stenum</t>
  </si>
  <si>
    <t>1+5</t>
  </si>
  <si>
    <t>Total älgareal</t>
  </si>
  <si>
    <t>9+22</t>
  </si>
  <si>
    <t>10+10</t>
  </si>
  <si>
    <t>10+9</t>
  </si>
  <si>
    <t>Avkjutningsmål</t>
  </si>
  <si>
    <t>Fri kalvavskjutning! För uppföljning rapporteras dagligen fällda djur till rapportansvarig i styrelsen</t>
  </si>
  <si>
    <t>Måluppfyllnad</t>
  </si>
  <si>
    <t>Arealunderlag: 900 ha per vuxen, 750 ha per kalv</t>
  </si>
  <si>
    <t>Jakttid för vuxna 8 okt till 31 dec. Jakttid kalv 8 okt- 31 jan.</t>
  </si>
  <si>
    <t>Kronhjort</t>
  </si>
  <si>
    <t>Avskjutning kronhjort 2024</t>
  </si>
  <si>
    <t>Hjort</t>
  </si>
  <si>
    <t>Hind</t>
  </si>
  <si>
    <t>Kalv, hjort</t>
  </si>
  <si>
    <t>Kalv, hind</t>
  </si>
  <si>
    <t>Kronvilt:</t>
  </si>
  <si>
    <t>Årets tilldelning är 32 st djur, fördelat på 7 hornbärande hjortar upp till 12-taggar, 1 st 13 taggar eller fler, 8 hindar och 16 kalvar.</t>
  </si>
  <si>
    <t>Jakttid kalv och hind 16 aug - 28 feb. Hornbärande hjort 8 okt - 31 jan.</t>
  </si>
  <si>
    <t>ID</t>
  </si>
  <si>
    <t>Datum</t>
  </si>
  <si>
    <t>Typ</t>
  </si>
  <si>
    <t>Dödsorsak</t>
  </si>
  <si>
    <t>Jaktlag</t>
  </si>
  <si>
    <t>Slaktvikt</t>
  </si>
  <si>
    <t>Vägd metod</t>
  </si>
  <si>
    <t>Ålder</t>
  </si>
  <si>
    <t>Taggar</t>
  </si>
  <si>
    <t>Kommentar (skriv jaktlagets namn här om det saknas i rullisten)</t>
  </si>
  <si>
    <t>Jakt</t>
  </si>
  <si>
    <t>Entorp</t>
  </si>
  <si>
    <t>Kolsholmen</t>
  </si>
  <si>
    <t>kalv, hjort</t>
  </si>
  <si>
    <t>Högetomt</t>
  </si>
  <si>
    <t>Stora holmen</t>
  </si>
  <si>
    <t>Lilla holmen</t>
  </si>
  <si>
    <t>Stenumslaget</t>
  </si>
  <si>
    <t>SLU/Udden</t>
  </si>
  <si>
    <t>dubbelkalv</t>
  </si>
  <si>
    <t>8-taggare med ena hornet avslaget</t>
  </si>
  <si>
    <t>jakt</t>
  </si>
  <si>
    <t>Härlingstorp</t>
  </si>
  <si>
    <t>Höryda</t>
  </si>
  <si>
    <t>Höberg</t>
  </si>
  <si>
    <t>Tubbetorp</t>
  </si>
  <si>
    <t>Varm</t>
  </si>
  <si>
    <t>varm</t>
  </si>
  <si>
    <t>Kall</t>
  </si>
  <si>
    <t>Skjutbanelaget</t>
  </si>
  <si>
    <t>Östra Furubacken</t>
  </si>
  <si>
    <t>Kommentar</t>
  </si>
  <si>
    <t>Trafik</t>
  </si>
  <si>
    <t>Kilagården E20</t>
  </si>
  <si>
    <t>Härlunda</t>
  </si>
  <si>
    <t>Karstorp</t>
  </si>
  <si>
    <t>Lilla Höberg</t>
  </si>
  <si>
    <t>Ensam utan ko</t>
  </si>
  <si>
    <t>Stacketorp</t>
  </si>
  <si>
    <t>Stora Holmen/Wass</t>
  </si>
  <si>
    <t>Otjänliga gick utan ko</t>
  </si>
  <si>
    <t>LHF</t>
  </si>
  <si>
    <t>Blombacka</t>
  </si>
  <si>
    <t>Ekgården</t>
  </si>
  <si>
    <t>Lilla listan</t>
  </si>
  <si>
    <t>Ödängen</t>
  </si>
  <si>
    <t>Vinköl</t>
  </si>
  <si>
    <t>Byalaget</t>
  </si>
  <si>
    <t>Fallvilt</t>
  </si>
  <si>
    <t>Kraftigt avmagrat hondjur, kasserad</t>
  </si>
  <si>
    <t>Glättestorp</t>
  </si>
  <si>
    <t>kall</t>
  </si>
  <si>
    <t>Botorp</t>
  </si>
  <si>
    <t>Trestena</t>
  </si>
  <si>
    <t>dubbel</t>
  </si>
  <si>
    <t>Kålltorp</t>
  </si>
  <si>
    <t>Trafik?</t>
  </si>
  <si>
    <t>Arvidstorp</t>
  </si>
  <si>
    <t>Mann Ljungqvist</t>
  </si>
  <si>
    <t>Björnölaget</t>
  </si>
  <si>
    <t>Västra Furubacken</t>
  </si>
  <si>
    <t>Bränningeberg</t>
  </si>
  <si>
    <t>Observerade älgar</t>
  </si>
  <si>
    <t>Observerade rovdjur</t>
  </si>
  <si>
    <t>Jaktdagar</t>
  </si>
  <si>
    <t>Timmar</t>
  </si>
  <si>
    <t>Kalvlös ko eller kviga</t>
  </si>
  <si>
    <t>Ko med 1 kalv</t>
  </si>
  <si>
    <t>Ko med 2 kalvar</t>
  </si>
  <si>
    <t>Ensam kalv</t>
  </si>
  <si>
    <t>Ej konst. ålder eller kön</t>
  </si>
  <si>
    <t>Kronhjort  8+</t>
  </si>
  <si>
    <t>Kronhjort 2-8 taggar</t>
  </si>
  <si>
    <t>Kronhind</t>
  </si>
  <si>
    <t>Kronkalv</t>
  </si>
  <si>
    <t>Dov</t>
  </si>
  <si>
    <t>Vildsvin</t>
  </si>
  <si>
    <t>Lodjur</t>
  </si>
  <si>
    <t>Lodjursunge</t>
  </si>
  <si>
    <t>Varg</t>
  </si>
  <si>
    <t>Vargunge</t>
  </si>
  <si>
    <t>Summa</t>
  </si>
  <si>
    <t>Vuxna</t>
  </si>
  <si>
    <t>Antal vuxna</t>
  </si>
  <si>
    <t>Antal tjur</t>
  </si>
  <si>
    <t>Antal ko/kviga</t>
  </si>
  <si>
    <t>Antal kalv</t>
  </si>
  <si>
    <t>Totalt</t>
  </si>
  <si>
    <t>Andel tjur</t>
  </si>
  <si>
    <t>Kalv/ko</t>
  </si>
  <si>
    <t>Tim/älg</t>
  </si>
  <si>
    <t>Rovdjur</t>
  </si>
  <si>
    <t>Br Svensson</t>
  </si>
  <si>
    <t>Bredäng</t>
  </si>
  <si>
    <t>Enebacken</t>
  </si>
  <si>
    <t>Knapegården</t>
  </si>
  <si>
    <t>Kvarnslätten</t>
  </si>
  <si>
    <t>L Svensson</t>
  </si>
  <si>
    <t>Lustig</t>
  </si>
  <si>
    <t>Simmatorp</t>
  </si>
  <si>
    <t>Skrelunda</t>
  </si>
  <si>
    <t>Staffanshagen</t>
  </si>
  <si>
    <t>T Svensson</t>
  </si>
  <si>
    <t>Tomas Jonsson</t>
  </si>
  <si>
    <t>Torparlaget</t>
  </si>
  <si>
    <t>Östtomten</t>
  </si>
  <si>
    <t>Öttum Wennerdahl</t>
  </si>
  <si>
    <t>Två kalvar kasserats, ej jakt</t>
  </si>
  <si>
    <t>Därav skjutna älgar</t>
  </si>
  <si>
    <t>Tjurkalv</t>
  </si>
  <si>
    <t>Kvigkalv</t>
  </si>
  <si>
    <t>Observerade kronhjortar</t>
  </si>
  <si>
    <t>Därav skjutna hjortar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</si>
</sst>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0"/>
      <name val="Arial"/>
    </font>
    <font>
      <sz val="1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8"/>
      <name val="Calibri"/>
      <family val="2"/>
      <scheme val="minor"/>
    </font>
    <font>
      <b/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C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50">
    <xf numFmtId="0" fontId="0" fillId="0" borderId="0" xfId="0"/>
    <xf numFmtId="0" fontId="1" fillId="0" borderId="0" xfId="0" applyFont="1"/>
    <xf numFmtId="0" fontId="2" fillId="0" borderId="0" xfId="0" applyFont="1"/>
    <xf numFmtId="2" fontId="2" fillId="0" borderId="0" xfId="0" applyNumberFormat="1" applyFont="1"/>
    <xf numFmtId="14" fontId="5" fillId="0" borderId="20" xfId="0" applyNumberFormat="1" applyFont="1" applyBorder="1" applyAlignment="1">
      <alignment horizontal="left"/>
    </xf>
    <xf numFmtId="0" fontId="5" fillId="0" borderId="20" xfId="0" applyFont="1" applyBorder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left" indent="1"/>
    </xf>
    <xf numFmtId="14" fontId="7" fillId="0" borderId="0" xfId="0" applyNumberFormat="1" applyFont="1" applyAlignment="1">
      <alignment horizontal="left"/>
    </xf>
    <xf numFmtId="0" fontId="7" fillId="0" borderId="0" xfId="0" quotePrefix="1" applyFont="1" applyAlignment="1">
      <alignment horizontal="center"/>
    </xf>
    <xf numFmtId="0" fontId="7" fillId="0" borderId="1" xfId="0" applyFont="1" applyBorder="1"/>
    <xf numFmtId="3" fontId="7" fillId="0" borderId="1" xfId="0" applyNumberFormat="1" applyFont="1" applyBorder="1"/>
    <xf numFmtId="0" fontId="7" fillId="6" borderId="1" xfId="0" applyFont="1" applyFill="1" applyBorder="1"/>
    <xf numFmtId="0" fontId="7" fillId="0" borderId="1" xfId="0" applyFont="1" applyBorder="1" applyAlignment="1">
      <alignment horizontal="center"/>
    </xf>
    <xf numFmtId="0" fontId="7" fillId="0" borderId="14" xfId="0" applyFont="1" applyBorder="1"/>
    <xf numFmtId="0" fontId="7" fillId="6" borderId="14" xfId="0" applyFont="1" applyFill="1" applyBorder="1"/>
    <xf numFmtId="0" fontId="5" fillId="5" borderId="1" xfId="0" applyFont="1" applyFill="1" applyBorder="1"/>
    <xf numFmtId="3" fontId="5" fillId="5" borderId="1" xfId="0" applyNumberFormat="1" applyFont="1" applyFill="1" applyBorder="1"/>
    <xf numFmtId="0" fontId="5" fillId="0" borderId="0" xfId="0" applyFont="1"/>
    <xf numFmtId="0" fontId="7" fillId="0" borderId="0" xfId="0" applyFont="1" applyAlignment="1">
      <alignment horizontal="right"/>
    </xf>
    <xf numFmtId="9" fontId="7" fillId="0" borderId="0" xfId="1" applyFont="1" applyAlignment="1">
      <alignment horizontal="right"/>
    </xf>
    <xf numFmtId="2" fontId="7" fillId="0" borderId="0" xfId="0" applyNumberFormat="1" applyFont="1" applyAlignment="1">
      <alignment horizontal="right"/>
    </xf>
    <xf numFmtId="0" fontId="0" fillId="0" borderId="1" xfId="0" applyBorder="1"/>
    <xf numFmtId="0" fontId="10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3" xfId="0" applyFont="1" applyBorder="1" applyAlignment="1">
      <alignment horizontal="center" vertical="center"/>
    </xf>
    <xf numFmtId="0" fontId="7" fillId="6" borderId="33" xfId="0" applyFont="1" applyFill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3" fontId="7" fillId="6" borderId="2" xfId="0" applyNumberFormat="1" applyFont="1" applyFill="1" applyBorder="1" applyAlignment="1">
      <alignment horizontal="center" vertical="center"/>
    </xf>
    <xf numFmtId="3" fontId="7" fillId="0" borderId="33" xfId="0" applyNumberFormat="1" applyFont="1" applyBorder="1" applyAlignment="1">
      <alignment horizontal="center" vertical="center"/>
    </xf>
    <xf numFmtId="3" fontId="5" fillId="0" borderId="26" xfId="0" applyNumberFormat="1" applyFont="1" applyBorder="1" applyAlignment="1">
      <alignment horizontal="center" vertical="center"/>
    </xf>
    <xf numFmtId="1" fontId="7" fillId="6" borderId="1" xfId="0" applyNumberFormat="1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17" xfId="0" applyFont="1" applyFill="1" applyBorder="1" applyAlignment="1">
      <alignment horizontal="center" vertical="center"/>
    </xf>
    <xf numFmtId="0" fontId="7" fillId="6" borderId="26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/>
    </xf>
    <xf numFmtId="0" fontId="7" fillId="3" borderId="26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3" fontId="7" fillId="6" borderId="10" xfId="0" applyNumberFormat="1" applyFont="1" applyFill="1" applyBorder="1" applyAlignment="1">
      <alignment horizontal="center" vertical="center"/>
    </xf>
    <xf numFmtId="3" fontId="7" fillId="0" borderId="34" xfId="0" applyNumberFormat="1" applyFont="1" applyBorder="1" applyAlignment="1">
      <alignment horizontal="center" vertical="center"/>
    </xf>
    <xf numFmtId="3" fontId="5" fillId="0" borderId="27" xfId="0" applyNumberFormat="1" applyFont="1" applyBorder="1" applyAlignment="1">
      <alignment horizontal="center" vertical="center"/>
    </xf>
    <xf numFmtId="1" fontId="7" fillId="6" borderId="12" xfId="0" applyNumberFormat="1" applyFont="1" applyFill="1" applyBorder="1" applyAlignment="1">
      <alignment horizontal="center" vertical="center"/>
    </xf>
    <xf numFmtId="0" fontId="7" fillId="6" borderId="12" xfId="0" applyFont="1" applyFill="1" applyBorder="1" applyAlignment="1">
      <alignment horizontal="center" vertical="center"/>
    </xf>
    <xf numFmtId="0" fontId="7" fillId="6" borderId="19" xfId="0" applyFont="1" applyFill="1" applyBorder="1" applyAlignment="1">
      <alignment horizontal="center" vertical="center"/>
    </xf>
    <xf numFmtId="0" fontId="7" fillId="6" borderId="27" xfId="0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center" vertical="center"/>
    </xf>
    <xf numFmtId="0" fontId="7" fillId="3" borderId="27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3" fontId="7" fillId="0" borderId="35" xfId="0" applyNumberFormat="1" applyFont="1" applyBorder="1" applyAlignment="1">
      <alignment horizontal="center" vertical="center"/>
    </xf>
    <xf numFmtId="3" fontId="5" fillId="0" borderId="39" xfId="0" applyNumberFormat="1" applyFont="1" applyBorder="1" applyAlignment="1">
      <alignment horizontal="center" vertical="center"/>
    </xf>
    <xf numFmtId="3" fontId="5" fillId="0" borderId="40" xfId="0" applyNumberFormat="1" applyFont="1" applyBorder="1" applyAlignment="1">
      <alignment horizontal="center" vertical="center"/>
    </xf>
    <xf numFmtId="1" fontId="7" fillId="0" borderId="41" xfId="0" applyNumberFormat="1" applyFont="1" applyBorder="1" applyAlignment="1">
      <alignment horizontal="center" vertical="center"/>
    </xf>
    <xf numFmtId="1" fontId="7" fillId="0" borderId="42" xfId="0" applyNumberFormat="1" applyFont="1" applyBorder="1" applyAlignment="1">
      <alignment horizontal="center" vertical="center"/>
    </xf>
    <xf numFmtId="0" fontId="7" fillId="6" borderId="29" xfId="0" applyFont="1" applyFill="1" applyBorder="1" applyAlignment="1">
      <alignment horizontal="center" vertical="center"/>
    </xf>
    <xf numFmtId="0" fontId="7" fillId="6" borderId="30" xfId="0" applyFont="1" applyFill="1" applyBorder="1" applyAlignment="1">
      <alignment horizontal="center" vertical="center"/>
    </xf>
    <xf numFmtId="0" fontId="7" fillId="6" borderId="35" xfId="0" applyFont="1" applyFill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3" fontId="5" fillId="0" borderId="15" xfId="0" applyNumberFormat="1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25" xfId="0" applyFont="1" applyBorder="1" applyAlignment="1">
      <alignment vertical="center"/>
    </xf>
    <xf numFmtId="0" fontId="7" fillId="0" borderId="26" xfId="0" applyFont="1" applyBorder="1" applyAlignment="1">
      <alignment vertical="center"/>
    </xf>
    <xf numFmtId="0" fontId="7" fillId="0" borderId="27" xfId="0" applyFont="1" applyBorder="1" applyAlignment="1">
      <alignment vertical="center"/>
    </xf>
    <xf numFmtId="0" fontId="7" fillId="0" borderId="29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32" xfId="0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33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34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2" fillId="0" borderId="0" xfId="0" applyFont="1" applyAlignment="1">
      <alignment vertical="center"/>
    </xf>
    <xf numFmtId="3" fontId="7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14" fontId="7" fillId="0" borderId="0" xfId="0" applyNumberFormat="1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5" xfId="0" applyFont="1" applyBorder="1" applyAlignment="1">
      <alignment vertical="center"/>
    </xf>
    <xf numFmtId="0" fontId="7" fillId="9" borderId="26" xfId="0" applyFont="1" applyFill="1" applyBorder="1" applyAlignment="1">
      <alignment horizontal="center" vertical="center"/>
    </xf>
    <xf numFmtId="0" fontId="7" fillId="9" borderId="27" xfId="0" applyFont="1" applyFill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7" fillId="0" borderId="0" xfId="0" quotePrefix="1" applyFont="1" applyAlignment="1">
      <alignment horizontal="left"/>
    </xf>
    <xf numFmtId="0" fontId="8" fillId="0" borderId="0" xfId="0" applyFont="1" applyAlignment="1">
      <alignment horizontal="center" vertical="center"/>
    </xf>
    <xf numFmtId="0" fontId="7" fillId="4" borderId="1" xfId="0" applyFont="1" applyFill="1" applyBorder="1" applyAlignment="1">
      <alignment horizontal="center" textRotation="90" wrapText="1"/>
    </xf>
    <xf numFmtId="0" fontId="0" fillId="7" borderId="1" xfId="0" applyFill="1" applyBorder="1" applyAlignment="1">
      <alignment horizontal="center" textRotation="90" wrapText="1"/>
    </xf>
    <xf numFmtId="0" fontId="0" fillId="5" borderId="1" xfId="0" applyFill="1" applyBorder="1" applyAlignment="1">
      <alignment horizontal="center" textRotation="90" wrapText="1"/>
    </xf>
    <xf numFmtId="0" fontId="7" fillId="8" borderId="1" xfId="0" applyFont="1" applyFill="1" applyBorder="1" applyAlignment="1">
      <alignment horizontal="center" textRotation="90" wrapText="1"/>
    </xf>
    <xf numFmtId="0" fontId="7" fillId="10" borderId="1" xfId="0" applyFont="1" applyFill="1" applyBorder="1" applyAlignment="1">
      <alignment horizontal="center" textRotation="90" wrapText="1"/>
    </xf>
    <xf numFmtId="0" fontId="7" fillId="11" borderId="1" xfId="0" applyFont="1" applyFill="1" applyBorder="1" applyAlignment="1">
      <alignment horizontal="center" textRotation="90" wrapText="1"/>
    </xf>
    <xf numFmtId="0" fontId="7" fillId="3" borderId="1" xfId="0" applyFont="1" applyFill="1" applyBorder="1"/>
    <xf numFmtId="0" fontId="7" fillId="3" borderId="14" xfId="0" applyFont="1" applyFill="1" applyBorder="1"/>
    <xf numFmtId="164" fontId="7" fillId="0" borderId="0" xfId="0" applyNumberFormat="1" applyFont="1" applyAlignment="1">
      <alignment horizontal="right"/>
    </xf>
    <xf numFmtId="164" fontId="7" fillId="0" borderId="0" xfId="0" applyNumberFormat="1" applyFont="1"/>
    <xf numFmtId="0" fontId="9" fillId="0" borderId="0" xfId="0" applyFont="1" applyAlignment="1">
      <alignment horizontal="center"/>
    </xf>
    <xf numFmtId="0" fontId="5" fillId="2" borderId="25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2" fontId="5" fillId="8" borderId="44" xfId="0" applyNumberFormat="1" applyFont="1" applyFill="1" applyBorder="1" applyAlignment="1">
      <alignment horizontal="center" vertical="center"/>
    </xf>
    <xf numFmtId="2" fontId="5" fillId="8" borderId="23" xfId="0" applyNumberFormat="1" applyFont="1" applyFill="1" applyBorder="1" applyAlignment="1">
      <alignment horizontal="center" vertical="center"/>
    </xf>
    <xf numFmtId="2" fontId="5" fillId="8" borderId="24" xfId="0" applyNumberFormat="1" applyFont="1" applyFill="1" applyBorder="1" applyAlignment="1">
      <alignment horizontal="center" vertical="center"/>
    </xf>
    <xf numFmtId="0" fontId="7" fillId="0" borderId="36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5" fillId="0" borderId="28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7" fillId="9" borderId="0" xfId="0" applyFont="1" applyFill="1" applyAlignment="1">
      <alignment horizontal="center" vertical="center"/>
    </xf>
    <xf numFmtId="0" fontId="5" fillId="8" borderId="2" xfId="0" quotePrefix="1" applyFont="1" applyFill="1" applyBorder="1" applyAlignment="1">
      <alignment horizontal="center"/>
    </xf>
    <xf numFmtId="0" fontId="5" fillId="8" borderId="5" xfId="0" quotePrefix="1" applyFont="1" applyFill="1" applyBorder="1" applyAlignment="1">
      <alignment horizontal="center"/>
    </xf>
    <xf numFmtId="0" fontId="5" fillId="8" borderId="6" xfId="0" quotePrefix="1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10" fillId="5" borderId="2" xfId="0" quotePrefix="1" applyFont="1" applyFill="1" applyBorder="1" applyAlignment="1">
      <alignment horizontal="center"/>
    </xf>
    <xf numFmtId="0" fontId="10" fillId="5" borderId="5" xfId="0" quotePrefix="1" applyFont="1" applyFill="1" applyBorder="1" applyAlignment="1">
      <alignment horizontal="center"/>
    </xf>
    <xf numFmtId="0" fontId="10" fillId="5" borderId="6" xfId="0" quotePrefix="1" applyFont="1" applyFill="1" applyBorder="1" applyAlignment="1">
      <alignment horizontal="center"/>
    </xf>
    <xf numFmtId="0" fontId="5" fillId="10" borderId="2" xfId="0" quotePrefix="1" applyFont="1" applyFill="1" applyBorder="1" applyAlignment="1">
      <alignment horizontal="center"/>
    </xf>
    <xf numFmtId="0" fontId="5" fillId="10" borderId="5" xfId="0" quotePrefix="1" applyFont="1" applyFill="1" applyBorder="1" applyAlignment="1">
      <alignment horizontal="center"/>
    </xf>
    <xf numFmtId="0" fontId="5" fillId="10" borderId="6" xfId="0" quotePrefix="1" applyFont="1" applyFill="1" applyBorder="1" applyAlignment="1">
      <alignment horizontal="center"/>
    </xf>
    <xf numFmtId="0" fontId="5" fillId="11" borderId="2" xfId="0" quotePrefix="1" applyFont="1" applyFill="1" applyBorder="1" applyAlignment="1">
      <alignment horizontal="center"/>
    </xf>
    <xf numFmtId="0" fontId="5" fillId="11" borderId="5" xfId="0" quotePrefix="1" applyFont="1" applyFill="1" applyBorder="1" applyAlignment="1">
      <alignment horizontal="center"/>
    </xf>
    <xf numFmtId="0" fontId="5" fillId="11" borderId="6" xfId="0" quotePrefix="1" applyFont="1" applyFill="1" applyBorder="1" applyAlignment="1">
      <alignment horizontal="center"/>
    </xf>
    <xf numFmtId="0" fontId="7" fillId="0" borderId="0" xfId="0" applyFont="1" applyAlignment="1"/>
  </cellXfs>
  <cellStyles count="2">
    <cellStyle name="Normal" xfId="0" builtinId="0"/>
    <cellStyle name="Procent" xfId="1" builtinId="5"/>
  </cellStyles>
  <dxfs count="0"/>
  <tableStyles count="0" defaultTableStyle="TableStyleMedium9" defaultPivotStyle="PivotStyleLight16"/>
  <colors>
    <mruColors>
      <color rgb="FFFFFFCC"/>
      <color rgb="FFFFCC0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42"/>
  <sheetViews>
    <sheetView showGridLines="0" view="pageLayout" zoomScaleNormal="80" zoomScaleSheetLayoutView="80" workbookViewId="0">
      <selection activeCell="K8" sqref="K8"/>
    </sheetView>
  </sheetViews>
  <sheetFormatPr defaultRowHeight="12.75" x14ac:dyDescent="0.2"/>
  <cols>
    <col min="1" max="1" width="16.7109375" style="6" customWidth="1"/>
    <col min="2" max="2" width="7.140625" style="6" customWidth="1"/>
    <col min="3" max="15" width="9.5703125" style="6" customWidth="1"/>
    <col min="16" max="17" width="7.140625" style="6" hidden="1" customWidth="1"/>
    <col min="18" max="18" width="0.140625" style="6" customWidth="1"/>
    <col min="19" max="19" width="30.140625" style="6" customWidth="1"/>
    <col min="20" max="20" width="9.140625" style="6"/>
  </cols>
  <sheetData>
    <row r="1" spans="1:21" ht="23.25" x14ac:dyDescent="0.35">
      <c r="A1" s="111" t="s">
        <v>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</row>
    <row r="2" spans="1:21" s="1" customFormat="1" ht="24.75" customHeight="1" x14ac:dyDescent="0.25">
      <c r="A2" s="115" t="s">
        <v>1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7"/>
    </row>
    <row r="3" spans="1:21" s="1" customFormat="1" ht="24.75" customHeight="1" thickBot="1" x14ac:dyDescent="0.3">
      <c r="A3" s="100"/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7"/>
    </row>
    <row r="4" spans="1:21" s="1" customFormat="1" ht="15.75" thickBot="1" x14ac:dyDescent="0.3">
      <c r="A4" s="77" t="s">
        <v>2</v>
      </c>
      <c r="B4" s="78"/>
      <c r="C4" s="79" t="s">
        <v>3</v>
      </c>
      <c r="D4" s="112" t="s">
        <v>4</v>
      </c>
      <c r="E4" s="113"/>
      <c r="F4" s="113"/>
      <c r="G4" s="114"/>
      <c r="H4" s="116" t="s">
        <v>5</v>
      </c>
      <c r="I4" s="117"/>
      <c r="J4" s="117"/>
      <c r="K4" s="112" t="s">
        <v>6</v>
      </c>
      <c r="L4" s="113"/>
      <c r="M4" s="113"/>
      <c r="N4" s="113"/>
      <c r="O4" s="114"/>
      <c r="P4" s="120" t="s">
        <v>7</v>
      </c>
      <c r="Q4" s="121"/>
      <c r="R4" s="95"/>
      <c r="S4" s="118" t="s">
        <v>8</v>
      </c>
      <c r="T4" s="7"/>
    </row>
    <row r="5" spans="1:21" s="2" customFormat="1" ht="15" x14ac:dyDescent="0.2">
      <c r="A5" s="73" t="s">
        <v>9</v>
      </c>
      <c r="B5" s="26" t="s">
        <v>10</v>
      </c>
      <c r="C5" s="27">
        <v>900</v>
      </c>
      <c r="D5" s="28" t="s">
        <v>11</v>
      </c>
      <c r="E5" s="29">
        <v>2022</v>
      </c>
      <c r="F5" s="29">
        <v>2023</v>
      </c>
      <c r="G5" s="30">
        <v>2024</v>
      </c>
      <c r="H5" s="31">
        <v>2022</v>
      </c>
      <c r="I5" s="29">
        <v>2023</v>
      </c>
      <c r="J5" s="32">
        <v>2024</v>
      </c>
      <c r="K5" s="31" t="s">
        <v>12</v>
      </c>
      <c r="L5" s="29" t="s">
        <v>13</v>
      </c>
      <c r="M5" s="29" t="s">
        <v>14</v>
      </c>
      <c r="N5" s="29" t="s">
        <v>15</v>
      </c>
      <c r="O5" s="30" t="s">
        <v>16</v>
      </c>
      <c r="P5" s="88" t="s">
        <v>17</v>
      </c>
      <c r="Q5" s="89" t="s">
        <v>18</v>
      </c>
      <c r="R5" s="82"/>
      <c r="S5" s="119"/>
      <c r="T5" s="6"/>
    </row>
    <row r="6" spans="1:21" s="2" customFormat="1" ht="18" customHeight="1" x14ac:dyDescent="0.2">
      <c r="A6" s="74" t="s">
        <v>19</v>
      </c>
      <c r="B6" s="33">
        <v>3070</v>
      </c>
      <c r="C6" s="34">
        <f>ROUND((B6*3)/$C$5,0)</f>
        <v>10</v>
      </c>
      <c r="D6" s="35">
        <f>SUM(E6:G6)</f>
        <v>12</v>
      </c>
      <c r="E6" s="36">
        <v>5</v>
      </c>
      <c r="F6" s="37">
        <v>4</v>
      </c>
      <c r="G6" s="38">
        <v>3</v>
      </c>
      <c r="H6" s="39" t="s">
        <v>20</v>
      </c>
      <c r="I6" s="37" t="s">
        <v>21</v>
      </c>
      <c r="J6" s="40" t="s">
        <v>22</v>
      </c>
      <c r="K6" s="41">
        <f>COUNTIFS('Rapport älg'!$E:$E,Tilldelning!$A6,'Rapport älg'!$C:$C,Tilldelning!K$5,'Rapport älg'!$D:$D,"Jakt")</f>
        <v>1</v>
      </c>
      <c r="L6" s="42">
        <f>COUNTIFS('Rapport älg'!$E:$E,Tilldelning!$A6,'Rapport älg'!$C:$C,Tilldelning!L$5,'Rapport älg'!$D:$D,"Jakt")</f>
        <v>0</v>
      </c>
      <c r="M6" s="43">
        <f>COUNTIFS('Rapport älg'!$E:$E,Tilldelning!$A6,'Rapport älg'!$C:$C,Tilldelning!M$5,'Rapport älg'!$D:$D,"Jakt")</f>
        <v>3</v>
      </c>
      <c r="N6" s="43">
        <f>COUNTIFS('Rapport älg'!$E:$E,Tilldelning!$A6,'Rapport älg'!$C:$C,Tilldelning!N$5,'Rapport älg'!$D:$D,"Jakt")</f>
        <v>4</v>
      </c>
      <c r="O6" s="44">
        <f>COUNTIFS('Rapport älg'!$E:$E,Tilldelning!$A6,'Rapport älg'!$C:$C,Tilldelning!O$5,'Rapport älg'!$D:$D,"Jakt")</f>
        <v>0</v>
      </c>
      <c r="P6" s="80">
        <v>275</v>
      </c>
      <c r="Q6" s="81">
        <v>92</v>
      </c>
      <c r="R6" s="82"/>
      <c r="S6" s="83"/>
      <c r="T6" s="6"/>
      <c r="U6" s="3"/>
    </row>
    <row r="7" spans="1:21" s="2" customFormat="1" ht="18" customHeight="1" x14ac:dyDescent="0.2">
      <c r="A7" s="74" t="s">
        <v>23</v>
      </c>
      <c r="B7" s="33">
        <v>4628</v>
      </c>
      <c r="C7" s="34">
        <f>ROUND((B7*3)/$C$5,0)</f>
        <v>15</v>
      </c>
      <c r="D7" s="35">
        <f t="shared" ref="D7:D9" si="0">SUM(E7:G7)</f>
        <v>18.666666666666664</v>
      </c>
      <c r="E7" s="36">
        <f>26/3</f>
        <v>8.6666666666666661</v>
      </c>
      <c r="F7" s="37">
        <v>5</v>
      </c>
      <c r="G7" s="38">
        <v>5</v>
      </c>
      <c r="H7" s="39" t="s">
        <v>24</v>
      </c>
      <c r="I7" s="37" t="s">
        <v>25</v>
      </c>
      <c r="J7" s="40" t="s">
        <v>26</v>
      </c>
      <c r="K7" s="96">
        <f>COUNTIFS('Rapport älg'!$E:$E,Tilldelning!$A7,'Rapport älg'!$C:$C,Tilldelning!K$5,'Rapport älg'!$D:$D,"Jakt")</f>
        <v>2</v>
      </c>
      <c r="L7" s="42">
        <f>COUNTIFS('Rapport älg'!$E:$E,Tilldelning!$A7,'Rapport älg'!$C:$C,Tilldelning!L$5,'Rapport älg'!$D:$D,"Jakt")</f>
        <v>0</v>
      </c>
      <c r="M7" s="43">
        <f>COUNTIFS('Rapport älg'!$E:$E,Tilldelning!$A7,'Rapport älg'!$C:$C,Tilldelning!M$5,'Rapport älg'!$D:$D,"Jakt")</f>
        <v>4</v>
      </c>
      <c r="N7" s="43">
        <f>COUNTIFS('Rapport älg'!$E:$E,Tilldelning!$A7,'Rapport älg'!$C:$C,Tilldelning!N$5,'Rapport älg'!$D:$D,"Jakt")</f>
        <v>1</v>
      </c>
      <c r="O7" s="44">
        <f>COUNTIFS('Rapport älg'!$E:$E,Tilldelning!$A7,'Rapport älg'!$C:$C,Tilldelning!O$5,'Rapport älg'!$D:$D,"Jakt")</f>
        <v>0</v>
      </c>
      <c r="P7" s="80">
        <v>1</v>
      </c>
      <c r="Q7" s="81">
        <v>0</v>
      </c>
      <c r="R7" s="82"/>
      <c r="S7" s="83"/>
      <c r="T7" s="6"/>
      <c r="U7" s="3"/>
    </row>
    <row r="8" spans="1:21" s="2" customFormat="1" ht="18" customHeight="1" x14ac:dyDescent="0.2">
      <c r="A8" s="74" t="s">
        <v>27</v>
      </c>
      <c r="B8" s="33">
        <v>6171</v>
      </c>
      <c r="C8" s="34">
        <f>ROUND((B8*3)/$C$5,0)</f>
        <v>21</v>
      </c>
      <c r="D8" s="35">
        <f t="shared" si="0"/>
        <v>25</v>
      </c>
      <c r="E8" s="36">
        <v>11</v>
      </c>
      <c r="F8" s="37">
        <v>7</v>
      </c>
      <c r="G8" s="38">
        <v>7</v>
      </c>
      <c r="H8" s="39" t="s">
        <v>28</v>
      </c>
      <c r="I8" s="37" t="s">
        <v>29</v>
      </c>
      <c r="J8" s="40" t="s">
        <v>30</v>
      </c>
      <c r="K8" s="96">
        <f>COUNTIFS('Rapport älg'!$E:$E,Tilldelning!$A8,'Rapport älg'!$C:$C,Tilldelning!K$5,'Rapport älg'!$D:$D,"Jakt")</f>
        <v>4</v>
      </c>
      <c r="L8" s="42">
        <f>COUNTIFS('Rapport älg'!$E:$E,Tilldelning!$A8,'Rapport älg'!$C:$C,Tilldelning!L$5,'Rapport älg'!$D:$D,"Jakt")</f>
        <v>2</v>
      </c>
      <c r="M8" s="43">
        <f>COUNTIFS('Rapport älg'!$E:$E,Tilldelning!$A8,'Rapport älg'!$C:$C,Tilldelning!M$5,'Rapport älg'!$D:$D,"Jakt")</f>
        <v>2</v>
      </c>
      <c r="N8" s="43">
        <f>COUNTIFS('Rapport älg'!$E:$E,Tilldelning!$A8,'Rapport älg'!$C:$C,Tilldelning!N$5,'Rapport älg'!$D:$D,"Jakt")</f>
        <v>3</v>
      </c>
      <c r="O8" s="44">
        <f>COUNTIFS('Rapport älg'!$E:$E,Tilldelning!$A8,'Rapport älg'!$C:$C,Tilldelning!O$5,'Rapport älg'!$D:$D,"Jakt")</f>
        <v>0</v>
      </c>
      <c r="P8" s="80">
        <v>367</v>
      </c>
      <c r="Q8" s="81">
        <v>122</v>
      </c>
      <c r="R8" s="82"/>
      <c r="S8" s="83"/>
      <c r="T8" s="6"/>
      <c r="U8" s="3"/>
    </row>
    <row r="9" spans="1:21" s="2" customFormat="1" ht="18" customHeight="1" thickBot="1" x14ac:dyDescent="0.25">
      <c r="A9" s="75" t="s">
        <v>31</v>
      </c>
      <c r="B9" s="45">
        <v>3537</v>
      </c>
      <c r="C9" s="46">
        <f>ROUND((B9*3)/$C$5,0)</f>
        <v>12</v>
      </c>
      <c r="D9" s="47">
        <f t="shared" si="0"/>
        <v>14.333333333333332</v>
      </c>
      <c r="E9" s="48">
        <f>19/3</f>
        <v>6.333333333333333</v>
      </c>
      <c r="F9" s="49">
        <v>4</v>
      </c>
      <c r="G9" s="50">
        <v>4</v>
      </c>
      <c r="H9" s="51" t="s">
        <v>32</v>
      </c>
      <c r="I9" s="49" t="s">
        <v>21</v>
      </c>
      <c r="J9" s="52" t="s">
        <v>21</v>
      </c>
      <c r="K9" s="97">
        <f>COUNTIFS('Rapport älg'!$E:$E,Tilldelning!$A9,'Rapport älg'!$C:$C,Tilldelning!K$5,'Rapport älg'!$D:$D,"Jakt")</f>
        <v>2</v>
      </c>
      <c r="L9" s="54">
        <f>COUNTIFS('Rapport älg'!$E:$E,Tilldelning!$A9,'Rapport älg'!$C:$C,Tilldelning!L$5,'Rapport älg'!$D:$D,"Jakt")</f>
        <v>2</v>
      </c>
      <c r="M9" s="55">
        <f>COUNTIFS('Rapport älg'!$E:$E,Tilldelning!$A9,'Rapport älg'!$C:$C,Tilldelning!M$5,'Rapport älg'!$D:$D,"Jakt")</f>
        <v>3</v>
      </c>
      <c r="N9" s="55">
        <f>COUNTIFS('Rapport älg'!$E:$E,Tilldelning!$A9,'Rapport älg'!$C:$C,Tilldelning!N$5,'Rapport älg'!$D:$D,"Jakt")</f>
        <v>3</v>
      </c>
      <c r="O9" s="56">
        <f>COUNTIFS('Rapport älg'!$E:$E,Tilldelning!$A9,'Rapport älg'!$C:$C,Tilldelning!O$5,'Rapport älg'!$D:$D,"Jakt")</f>
        <v>0</v>
      </c>
      <c r="P9" s="84">
        <v>432</v>
      </c>
      <c r="Q9" s="85">
        <v>144</v>
      </c>
      <c r="R9" s="86"/>
      <c r="S9" s="87" t="s">
        <v>158</v>
      </c>
      <c r="T9" s="6"/>
      <c r="U9" s="3"/>
    </row>
    <row r="10" spans="1:21" s="2" customFormat="1" ht="18" customHeight="1" thickBot="1" x14ac:dyDescent="0.25">
      <c r="A10" s="76" t="s">
        <v>33</v>
      </c>
      <c r="B10" s="57">
        <f>SUM(B6:B9)</f>
        <v>17406</v>
      </c>
      <c r="C10" s="58">
        <f>SUM(C6:C9)</f>
        <v>58</v>
      </c>
      <c r="D10" s="59">
        <f>SUM(E10:G10)</f>
        <v>70</v>
      </c>
      <c r="E10" s="60">
        <f>SUM(E6:E9)</f>
        <v>30.999999999999996</v>
      </c>
      <c r="F10" s="60">
        <f>SUM(F6:F9)</f>
        <v>20</v>
      </c>
      <c r="G10" s="61">
        <f>SUM(G6:G9)</f>
        <v>19</v>
      </c>
      <c r="H10" s="62" t="s">
        <v>34</v>
      </c>
      <c r="I10" s="63" t="s">
        <v>35</v>
      </c>
      <c r="J10" s="64" t="s">
        <v>36</v>
      </c>
      <c r="K10" s="65">
        <f>SUM(K6:K9)</f>
        <v>9</v>
      </c>
      <c r="L10" s="66">
        <f t="shared" ref="L10:O10" si="1">SUM(L6:L9)</f>
        <v>4</v>
      </c>
      <c r="M10" s="66">
        <f t="shared" si="1"/>
        <v>12</v>
      </c>
      <c r="N10" s="66">
        <f t="shared" si="1"/>
        <v>11</v>
      </c>
      <c r="O10" s="67">
        <f t="shared" si="1"/>
        <v>0</v>
      </c>
      <c r="P10" s="78"/>
      <c r="Q10" s="78"/>
      <c r="R10" s="78"/>
      <c r="S10" s="78"/>
      <c r="T10" s="6"/>
    </row>
    <row r="11" spans="1:21" s="2" customFormat="1" ht="18" customHeight="1" thickBot="1" x14ac:dyDescent="0.25">
      <c r="A11" s="90"/>
      <c r="B11" s="131" t="s">
        <v>37</v>
      </c>
      <c r="C11" s="132"/>
      <c r="D11" s="68">
        <f>E11+F11+G11</f>
        <v>57</v>
      </c>
      <c r="E11" s="69">
        <v>19</v>
      </c>
      <c r="F11" s="70">
        <v>19</v>
      </c>
      <c r="G11" s="71">
        <v>19</v>
      </c>
      <c r="H11" s="72"/>
      <c r="I11" s="72"/>
      <c r="J11" s="72"/>
      <c r="K11" s="122" t="str">
        <f>SUM(K10:L10)&amp;" vuxna"</f>
        <v>13 vuxna</v>
      </c>
      <c r="L11" s="123"/>
      <c r="M11" s="123" t="str" cm="1">
        <f t="array" ref="M11">SUM(M10:O10)&amp;" kalvar ("&amp;(ROUND(SUM(M10:O10)/SUM(K10:O10%),0)&amp;"%)")</f>
        <v>23 kalvar (64%)</v>
      </c>
      <c r="N11" s="123"/>
      <c r="O11" s="124"/>
      <c r="P11" s="78"/>
      <c r="Q11" s="78"/>
      <c r="R11" s="78"/>
      <c r="S11" s="78"/>
      <c r="T11" s="6"/>
    </row>
    <row r="12" spans="1:21" s="2" customFormat="1" ht="18" customHeight="1" x14ac:dyDescent="0.2">
      <c r="A12" s="77"/>
      <c r="B12" s="91"/>
      <c r="C12" s="91"/>
      <c r="D12" s="91"/>
      <c r="E12" s="72"/>
      <c r="F12" s="78"/>
      <c r="G12" s="78"/>
      <c r="H12" s="78"/>
      <c r="I12" s="92"/>
      <c r="J12" s="93"/>
      <c r="K12" s="78"/>
      <c r="L12" s="78"/>
      <c r="M12" s="78"/>
      <c r="N12" s="78"/>
      <c r="O12" s="78"/>
      <c r="P12" s="78"/>
      <c r="Q12" s="92"/>
      <c r="R12" s="78"/>
      <c r="S12" s="78"/>
      <c r="T12" s="6"/>
    </row>
    <row r="13" spans="1:21" s="2" customFormat="1" ht="15" x14ac:dyDescent="0.2">
      <c r="A13" s="77" t="s">
        <v>38</v>
      </c>
      <c r="B13" s="78"/>
      <c r="C13" s="78"/>
      <c r="D13" s="78"/>
      <c r="E13" s="72"/>
      <c r="F13" s="78"/>
      <c r="G13" s="78"/>
      <c r="H13" s="78"/>
      <c r="I13" s="92"/>
      <c r="J13" s="93"/>
      <c r="K13" s="133" t="s">
        <v>39</v>
      </c>
      <c r="L13" s="133"/>
      <c r="M13" s="78"/>
      <c r="N13" s="78"/>
      <c r="O13" s="78"/>
      <c r="P13" s="78"/>
      <c r="Q13" s="92"/>
      <c r="R13" s="78"/>
      <c r="S13" s="78"/>
      <c r="T13" s="6"/>
    </row>
    <row r="14" spans="1:21" s="2" customFormat="1" ht="15" x14ac:dyDescent="0.2">
      <c r="A14" s="78" t="s">
        <v>40</v>
      </c>
      <c r="B14" s="78"/>
      <c r="C14" s="78"/>
      <c r="D14" s="78"/>
      <c r="E14" s="78"/>
      <c r="F14" s="78"/>
      <c r="G14" s="78"/>
      <c r="H14" s="78"/>
      <c r="I14" s="92"/>
      <c r="J14" s="93"/>
      <c r="L14" s="78"/>
      <c r="M14" s="78"/>
      <c r="N14" s="78"/>
      <c r="O14" s="78"/>
      <c r="P14" s="78"/>
      <c r="Q14" s="92"/>
      <c r="R14" s="78"/>
      <c r="S14" s="78"/>
      <c r="T14" s="6"/>
    </row>
    <row r="15" spans="1:21" s="2" customFormat="1" ht="15" x14ac:dyDescent="0.2">
      <c r="A15" s="78" t="s">
        <v>41</v>
      </c>
      <c r="B15" s="78"/>
      <c r="C15" s="78"/>
      <c r="D15" s="78"/>
      <c r="E15" s="78"/>
      <c r="F15" s="78"/>
      <c r="G15" s="78"/>
      <c r="H15" s="78"/>
      <c r="I15" s="92"/>
      <c r="J15" s="93"/>
      <c r="K15" s="78"/>
      <c r="L15" s="78"/>
      <c r="M15" s="78"/>
      <c r="N15" s="78"/>
      <c r="O15" s="78"/>
      <c r="P15" s="78"/>
      <c r="Q15" s="92"/>
      <c r="R15" s="78"/>
      <c r="S15" s="78"/>
      <c r="T15" s="6"/>
    </row>
    <row r="16" spans="1:21" s="2" customFormat="1" ht="15" x14ac:dyDescent="0.2">
      <c r="A16" s="78"/>
      <c r="B16" s="78"/>
      <c r="C16" s="78"/>
      <c r="D16" s="78"/>
      <c r="E16" s="78"/>
      <c r="F16" s="78"/>
      <c r="G16" s="78"/>
      <c r="H16" s="78"/>
      <c r="I16" s="92"/>
      <c r="J16" s="93"/>
      <c r="K16" s="78"/>
      <c r="L16" s="78"/>
      <c r="M16" s="78"/>
      <c r="N16" s="78"/>
      <c r="O16" s="78"/>
      <c r="P16" s="78"/>
      <c r="Q16" s="92"/>
      <c r="R16" s="78"/>
      <c r="S16" s="78"/>
      <c r="T16" s="6"/>
    </row>
    <row r="17" spans="1:20" s="2" customFormat="1" ht="15" x14ac:dyDescent="0.2">
      <c r="A17" s="78"/>
      <c r="B17" s="78"/>
      <c r="C17" s="78"/>
      <c r="D17" s="78"/>
      <c r="E17" s="78"/>
      <c r="F17" s="78"/>
      <c r="G17" s="78"/>
      <c r="H17" s="78"/>
      <c r="I17" s="92"/>
      <c r="J17" s="93"/>
      <c r="K17" s="78"/>
      <c r="L17" s="78"/>
      <c r="M17" s="78"/>
      <c r="N17" s="78"/>
      <c r="O17" s="78"/>
      <c r="P17" s="78"/>
      <c r="Q17" s="92"/>
      <c r="R17" s="78"/>
      <c r="S17" s="78"/>
      <c r="T17" s="6"/>
    </row>
    <row r="18" spans="1:20" s="2" customFormat="1" ht="18" customHeight="1" x14ac:dyDescent="0.2">
      <c r="A18" s="77" t="s">
        <v>42</v>
      </c>
      <c r="B18" s="78"/>
      <c r="C18" s="112" t="s">
        <v>43</v>
      </c>
      <c r="D18" s="113"/>
      <c r="E18" s="113"/>
      <c r="F18" s="113"/>
      <c r="G18" s="114"/>
      <c r="H18" s="78"/>
      <c r="I18" s="92"/>
      <c r="J18" s="93"/>
      <c r="K18" s="78"/>
      <c r="L18" s="78"/>
      <c r="M18" s="78"/>
      <c r="N18" s="78"/>
      <c r="O18" s="78"/>
      <c r="P18" s="78"/>
      <c r="Q18" s="92"/>
      <c r="R18" s="90"/>
      <c r="S18" s="90"/>
    </row>
    <row r="19" spans="1:20" s="2" customFormat="1" ht="18" customHeight="1" x14ac:dyDescent="0.2">
      <c r="A19" s="129" t="s">
        <v>9</v>
      </c>
      <c r="B19" s="130"/>
      <c r="C19" s="31" t="s">
        <v>44</v>
      </c>
      <c r="D19" s="29" t="s">
        <v>45</v>
      </c>
      <c r="E19" s="29" t="s">
        <v>46</v>
      </c>
      <c r="F19" s="29" t="s">
        <v>47</v>
      </c>
      <c r="G19" s="30" t="s">
        <v>16</v>
      </c>
      <c r="H19" s="78"/>
      <c r="I19" s="92"/>
      <c r="J19" s="93"/>
      <c r="K19" s="78"/>
      <c r="L19" s="78"/>
      <c r="M19" s="78"/>
      <c r="N19" s="78"/>
      <c r="O19" s="78"/>
      <c r="P19" s="78"/>
      <c r="Q19" s="92"/>
      <c r="R19" s="90"/>
      <c r="S19" s="90"/>
    </row>
    <row r="20" spans="1:20" s="2" customFormat="1" ht="18" customHeight="1" x14ac:dyDescent="0.2">
      <c r="A20" s="125" t="s">
        <v>19</v>
      </c>
      <c r="B20" s="126"/>
      <c r="C20" s="41">
        <f>COUNTIFS('Rapport kronhjort'!$E:$E,Tilldelning!$A20,'Rapport kronhjort'!$C:$C,Tilldelning!C$19)</f>
        <v>1</v>
      </c>
      <c r="D20" s="42">
        <f>COUNTIFS('Rapport kronhjort'!$E:$E,Tilldelning!$A20,'Rapport kronhjort'!$C:$C,Tilldelning!D$19,'Rapport kronhjort'!$D:$D,"Jakt")</f>
        <v>3</v>
      </c>
      <c r="E20" s="43">
        <f>COUNTIFS('Rapport kronhjort'!$E:$E,Tilldelning!$A20,'Rapport kronhjort'!$C:$C,Tilldelning!E$19,'Rapport kronhjort'!$D:$D,"Jakt")</f>
        <v>0</v>
      </c>
      <c r="F20" s="43">
        <f>COUNTIFS('Rapport kronhjort'!$E:$E,Tilldelning!$A20,'Rapport kronhjort'!$C:$C,Tilldelning!F$19,'Rapport kronhjort'!$D:$D,"Jakt")</f>
        <v>2</v>
      </c>
      <c r="G20" s="44">
        <f>COUNTIFS('Rapport kronhjort'!$E:$E,Tilldelning!$A20,'Rapport kronhjort'!$C:$C,Tilldelning!G$19,'Rapport kronhjort'!$D:$D,"Jakt")</f>
        <v>0</v>
      </c>
      <c r="H20" s="78"/>
      <c r="I20" s="92"/>
      <c r="J20" s="93"/>
      <c r="K20" s="78"/>
      <c r="L20" s="78"/>
      <c r="M20" s="78"/>
      <c r="N20" s="78"/>
      <c r="O20" s="78"/>
      <c r="P20" s="78"/>
      <c r="Q20" s="92"/>
      <c r="R20" s="90"/>
      <c r="S20" s="90"/>
    </row>
    <row r="21" spans="1:20" s="2" customFormat="1" ht="18" customHeight="1" x14ac:dyDescent="0.2">
      <c r="A21" s="125" t="s">
        <v>23</v>
      </c>
      <c r="B21" s="126"/>
      <c r="C21" s="41">
        <f>COUNTIFS('Rapport kronhjort'!$E:$E,Tilldelning!$A21,'Rapport kronhjort'!$C:$C,Tilldelning!C$19)</f>
        <v>0</v>
      </c>
      <c r="D21" s="42">
        <f>COUNTIFS('Rapport kronhjort'!$E:$E,Tilldelning!$A21,'Rapport kronhjort'!$C:$C,Tilldelning!D$19,'Rapport kronhjort'!$D:$D,"Jakt")</f>
        <v>1</v>
      </c>
      <c r="E21" s="43">
        <f>COUNTIFS('Rapport kronhjort'!$E:$E,Tilldelning!$A21,'Rapport kronhjort'!$C:$C,Tilldelning!E$19,'Rapport kronhjort'!$D:$D,"Jakt")</f>
        <v>0</v>
      </c>
      <c r="F21" s="43">
        <f>COUNTIFS('Rapport kronhjort'!$E:$E,Tilldelning!$A21,'Rapport kronhjort'!$C:$C,Tilldelning!F$19,'Rapport kronhjort'!$D:$D,"Jakt")</f>
        <v>1</v>
      </c>
      <c r="G21" s="44">
        <f>COUNTIFS('Rapport kronhjort'!$E:$E,Tilldelning!$A21,'Rapport kronhjort'!$C:$C,Tilldelning!G$19,'Rapport kronhjort'!$D:$D,"Jakt")</f>
        <v>0</v>
      </c>
      <c r="H21" s="78"/>
      <c r="I21" s="92"/>
      <c r="J21" s="93"/>
      <c r="K21" s="78"/>
      <c r="L21" s="78"/>
      <c r="M21" s="78"/>
      <c r="N21" s="78"/>
      <c r="O21" s="78"/>
      <c r="P21" s="78"/>
      <c r="Q21" s="92"/>
      <c r="R21" s="90"/>
      <c r="S21" s="90"/>
    </row>
    <row r="22" spans="1:20" s="2" customFormat="1" ht="18" customHeight="1" x14ac:dyDescent="0.2">
      <c r="A22" s="125" t="s">
        <v>27</v>
      </c>
      <c r="B22" s="126"/>
      <c r="C22" s="41">
        <f>COUNTIFS('Rapport kronhjort'!$E:$E,Tilldelning!$A22,'Rapport kronhjort'!$C:$C,Tilldelning!C$19)</f>
        <v>2</v>
      </c>
      <c r="D22" s="42">
        <f>COUNTIFS('Rapport kronhjort'!$E:$E,Tilldelning!$A22,'Rapport kronhjort'!$C:$C,Tilldelning!D$19,'Rapport kronhjort'!$D:$D,"Jakt")</f>
        <v>1</v>
      </c>
      <c r="E22" s="43">
        <f>COUNTIFS('Rapport kronhjort'!$E:$E,Tilldelning!$A22,'Rapport kronhjort'!$C:$C,Tilldelning!E$19,'Rapport kronhjort'!$D:$D,"Jakt")</f>
        <v>1</v>
      </c>
      <c r="F22" s="43">
        <f>COUNTIFS('Rapport kronhjort'!$E:$E,Tilldelning!$A22,'Rapport kronhjort'!$C:$C,Tilldelning!F$19,'Rapport kronhjort'!$D:$D,"Jakt")</f>
        <v>1</v>
      </c>
      <c r="G22" s="44">
        <f>COUNTIFS('Rapport kronhjort'!$E:$E,Tilldelning!$A22,'Rapport kronhjort'!$C:$C,Tilldelning!G$19,'Rapport kronhjort'!$D:$D,"Jakt")</f>
        <v>1</v>
      </c>
      <c r="H22" s="78"/>
      <c r="I22" s="92"/>
      <c r="J22" s="93"/>
      <c r="K22" s="78"/>
      <c r="L22" s="78"/>
      <c r="M22" s="78"/>
      <c r="N22" s="78"/>
      <c r="O22" s="78"/>
      <c r="P22" s="78"/>
      <c r="Q22" s="92"/>
      <c r="R22" s="90"/>
      <c r="S22" s="90"/>
    </row>
    <row r="23" spans="1:20" s="2" customFormat="1" ht="18" customHeight="1" thickBot="1" x14ac:dyDescent="0.25">
      <c r="A23" s="127" t="s">
        <v>31</v>
      </c>
      <c r="B23" s="128"/>
      <c r="C23" s="53">
        <f>COUNTIFS('Rapport kronhjort'!$E:$E,Tilldelning!$A23,'Rapport kronhjort'!$C:$C,Tilldelning!C$19)</f>
        <v>5</v>
      </c>
      <c r="D23" s="54">
        <f>COUNTIFS('Rapport kronhjort'!$E:$E,Tilldelning!$A23,'Rapport kronhjort'!$C:$C,Tilldelning!D$19,'Rapport kronhjort'!$D:$D,"Jakt")</f>
        <v>3</v>
      </c>
      <c r="E23" s="55">
        <f>COUNTIFS('Rapport kronhjort'!$E:$E,Tilldelning!$A23,'Rapport kronhjort'!$C:$C,Tilldelning!E$19,'Rapport kronhjort'!$D:$D,"Jakt")</f>
        <v>3</v>
      </c>
      <c r="F23" s="55">
        <f>COUNTIFS('Rapport kronhjort'!$E:$E,Tilldelning!$A23,'Rapport kronhjort'!$C:$C,Tilldelning!F$19,'Rapport kronhjort'!$D:$D,"Jakt")</f>
        <v>0</v>
      </c>
      <c r="G23" s="56">
        <f>COUNTIFS('Rapport kronhjort'!$E:$E,Tilldelning!$A23,'Rapport kronhjort'!$C:$C,Tilldelning!G$19,'Rapport kronhjort'!$D:$D,"Jakt")</f>
        <v>0</v>
      </c>
      <c r="H23" s="78"/>
      <c r="I23" s="78"/>
      <c r="J23" s="78"/>
      <c r="K23" s="94"/>
      <c r="L23" s="90"/>
      <c r="M23" s="90"/>
      <c r="N23" s="90"/>
      <c r="O23" s="90"/>
      <c r="P23" s="90"/>
      <c r="Q23" s="90"/>
      <c r="R23" s="90"/>
      <c r="S23" s="90"/>
    </row>
    <row r="24" spans="1:20" s="2" customFormat="1" ht="18" customHeight="1" x14ac:dyDescent="0.2">
      <c r="A24" s="78"/>
      <c r="B24" s="78"/>
      <c r="C24" s="65">
        <f>SUM(C20:C23)</f>
        <v>8</v>
      </c>
      <c r="D24" s="66">
        <f t="shared" ref="D24" si="2">SUM(D20:D23)</f>
        <v>8</v>
      </c>
      <c r="E24" s="66">
        <f t="shared" ref="E24" si="3">SUM(E20:E23)</f>
        <v>4</v>
      </c>
      <c r="F24" s="66">
        <f t="shared" ref="F24:G24" si="4">SUM(F20:F23)</f>
        <v>4</v>
      </c>
      <c r="G24" s="67">
        <f t="shared" si="4"/>
        <v>1</v>
      </c>
      <c r="H24" s="78"/>
      <c r="I24" s="78"/>
      <c r="J24" s="78"/>
      <c r="K24" s="94"/>
      <c r="L24" s="90"/>
      <c r="M24" s="90"/>
      <c r="N24" s="90"/>
      <c r="O24" s="90"/>
      <c r="P24" s="90"/>
      <c r="Q24" s="90"/>
      <c r="R24" s="90"/>
      <c r="S24" s="90"/>
    </row>
    <row r="25" spans="1:20" s="2" customFormat="1" ht="15.75" customHeight="1" x14ac:dyDescent="0.2">
      <c r="A25" s="78"/>
      <c r="B25" s="78"/>
      <c r="C25" s="122" t="str">
        <f>SUM(C24:D24)&amp;" vuxna"</f>
        <v>16 vuxna</v>
      </c>
      <c r="D25" s="123"/>
      <c r="E25" s="123" t="str" cm="1">
        <f t="array" ref="E25">SUM(E24:G24)&amp;" kalvar ("&amp;(ROUND(SUM(E24:G24)/SUM(C24:G24%),0)&amp;"%)")</f>
        <v>9 kalvar (36%)</v>
      </c>
      <c r="F25" s="123"/>
      <c r="G25" s="124"/>
      <c r="H25" s="78"/>
      <c r="I25" s="78"/>
      <c r="J25" s="78"/>
      <c r="K25" s="94"/>
      <c r="L25" s="90"/>
      <c r="M25" s="90"/>
      <c r="N25" s="90"/>
      <c r="O25" s="90"/>
      <c r="P25" s="90"/>
      <c r="Q25" s="90"/>
      <c r="R25" s="90"/>
      <c r="S25" s="90"/>
    </row>
    <row r="26" spans="1:20" s="2" customFormat="1" ht="15" x14ac:dyDescent="0.2">
      <c r="A26" s="77"/>
      <c r="B26" s="91"/>
      <c r="C26" s="91"/>
      <c r="D26" s="91"/>
      <c r="E26" s="72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6"/>
    </row>
    <row r="27" spans="1:20" s="2" customFormat="1" ht="15" x14ac:dyDescent="0.2">
      <c r="A27" s="77" t="s">
        <v>48</v>
      </c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6"/>
    </row>
    <row r="28" spans="1:20" s="2" customFormat="1" ht="15" x14ac:dyDescent="0.2">
      <c r="A28" s="78" t="s">
        <v>49</v>
      </c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6"/>
    </row>
    <row r="29" spans="1:20" s="2" customFormat="1" ht="15" x14ac:dyDescent="0.2">
      <c r="A29" s="78" t="s">
        <v>50</v>
      </c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6"/>
    </row>
    <row r="30" spans="1:20" s="2" customFormat="1" ht="15" x14ac:dyDescent="0.2">
      <c r="A30" s="93"/>
      <c r="B30" s="78"/>
      <c r="C30" s="78"/>
      <c r="D30" s="78"/>
      <c r="E30" s="78"/>
      <c r="F30" s="78"/>
      <c r="G30" s="78"/>
      <c r="H30" s="78"/>
      <c r="I30" s="78"/>
      <c r="J30" s="78"/>
      <c r="K30" s="92"/>
      <c r="L30" s="92"/>
      <c r="M30" s="92"/>
      <c r="N30" s="92"/>
      <c r="O30" s="92"/>
      <c r="P30" s="92"/>
      <c r="Q30" s="92"/>
      <c r="R30" s="90"/>
      <c r="S30" s="90"/>
    </row>
    <row r="31" spans="1:20" s="2" customFormat="1" ht="15" x14ac:dyDescent="0.2">
      <c r="A31" s="93"/>
      <c r="B31" s="78"/>
      <c r="C31" s="78"/>
      <c r="D31" s="78"/>
      <c r="E31" s="78"/>
      <c r="F31" s="78"/>
      <c r="G31" s="78"/>
      <c r="H31" s="78"/>
      <c r="I31" s="78"/>
      <c r="J31" s="78"/>
      <c r="K31" s="92"/>
      <c r="L31" s="92"/>
      <c r="M31" s="92"/>
      <c r="N31" s="92"/>
      <c r="O31" s="92"/>
      <c r="P31" s="92"/>
      <c r="Q31" s="92"/>
      <c r="R31" s="90"/>
      <c r="S31" s="90"/>
    </row>
    <row r="32" spans="1:20" s="2" customFormat="1" ht="15" x14ac:dyDescent="0.2">
      <c r="A32" s="93"/>
      <c r="B32" s="78"/>
      <c r="C32" s="78"/>
      <c r="D32" s="78"/>
      <c r="E32" s="78"/>
      <c r="F32" s="78"/>
      <c r="G32" s="78"/>
      <c r="H32" s="78"/>
      <c r="I32" s="78"/>
      <c r="J32" s="78"/>
      <c r="K32" s="92"/>
      <c r="L32" s="92"/>
      <c r="M32" s="92"/>
      <c r="N32" s="92"/>
      <c r="O32" s="92"/>
      <c r="P32" s="92"/>
      <c r="Q32" s="92"/>
      <c r="R32" s="90"/>
      <c r="S32" s="90"/>
    </row>
    <row r="33" spans="1:20" s="2" customFormat="1" ht="15" x14ac:dyDescent="0.25">
      <c r="A33" s="9"/>
      <c r="B33" s="7"/>
      <c r="C33" s="7"/>
      <c r="D33" s="7"/>
      <c r="E33" s="7"/>
      <c r="F33" s="7"/>
      <c r="G33" s="7"/>
      <c r="H33" s="7"/>
      <c r="I33" s="7"/>
      <c r="J33" s="7"/>
      <c r="K33"/>
      <c r="L33"/>
      <c r="M33"/>
      <c r="N33"/>
      <c r="O33"/>
      <c r="P33"/>
      <c r="Q33"/>
    </row>
    <row r="34" spans="1:20" s="2" customFormat="1" ht="15" x14ac:dyDescent="0.25">
      <c r="A34" s="9"/>
      <c r="B34" s="7"/>
      <c r="C34" s="7"/>
      <c r="D34" s="7"/>
      <c r="E34" s="7"/>
      <c r="F34" s="7"/>
      <c r="G34" s="7"/>
      <c r="H34" s="7"/>
      <c r="I34" s="7"/>
      <c r="J34" s="7"/>
      <c r="K34"/>
      <c r="L34"/>
      <c r="M34"/>
      <c r="N34"/>
      <c r="O34"/>
      <c r="P34"/>
      <c r="Q34"/>
    </row>
    <row r="35" spans="1:20" s="2" customFormat="1" ht="15" x14ac:dyDescent="0.25">
      <c r="A35" s="9"/>
      <c r="B35" s="7"/>
      <c r="C35" s="7"/>
      <c r="D35" s="7"/>
      <c r="E35" s="7"/>
      <c r="F35" s="7"/>
      <c r="G35" s="7"/>
      <c r="H35" s="7"/>
      <c r="I35" s="7"/>
      <c r="J35" s="7"/>
      <c r="K35"/>
      <c r="L35"/>
      <c r="M35"/>
      <c r="N35"/>
      <c r="O35"/>
      <c r="P35"/>
      <c r="Q35"/>
    </row>
    <row r="36" spans="1:20" ht="15" x14ac:dyDescent="0.25">
      <c r="A36" s="9"/>
      <c r="B36" s="7"/>
      <c r="C36" s="7"/>
      <c r="D36" s="7"/>
      <c r="E36" s="7"/>
      <c r="F36" s="7"/>
      <c r="G36" s="7"/>
      <c r="H36" s="7"/>
      <c r="I36" s="7"/>
      <c r="J36" s="7"/>
      <c r="K36"/>
      <c r="L36"/>
      <c r="M36"/>
      <c r="N36"/>
      <c r="O36"/>
      <c r="P36"/>
      <c r="Q36"/>
      <c r="R36"/>
      <c r="S36"/>
      <c r="T36"/>
    </row>
    <row r="37" spans="1:20" ht="15" x14ac:dyDescent="0.25">
      <c r="A37" s="9"/>
      <c r="B37" s="7"/>
      <c r="C37" s="7"/>
      <c r="D37" s="7"/>
      <c r="E37" s="7"/>
      <c r="F37" s="7"/>
      <c r="G37" s="7"/>
      <c r="H37" s="7"/>
      <c r="I37" s="7"/>
      <c r="J37" s="7"/>
      <c r="K37"/>
      <c r="L37"/>
      <c r="M37"/>
      <c r="N37"/>
      <c r="O37"/>
      <c r="P37"/>
      <c r="Q37"/>
      <c r="R37"/>
      <c r="S37"/>
      <c r="T37"/>
    </row>
    <row r="38" spans="1:20" ht="15" x14ac:dyDescent="0.25">
      <c r="A38" s="9"/>
      <c r="B38" s="7"/>
      <c r="C38" s="7"/>
      <c r="D38" s="7"/>
      <c r="E38" s="7"/>
      <c r="F38" s="7"/>
      <c r="G38" s="7"/>
      <c r="H38" s="7"/>
      <c r="I38" s="7"/>
      <c r="J38" s="7"/>
      <c r="K38"/>
      <c r="L38"/>
      <c r="M38"/>
      <c r="N38"/>
      <c r="O38"/>
      <c r="P38"/>
      <c r="Q38"/>
      <c r="R38"/>
      <c r="S38"/>
      <c r="T38"/>
    </row>
    <row r="39" spans="1:20" ht="15" x14ac:dyDescent="0.25">
      <c r="A39" s="9"/>
      <c r="B39" s="7"/>
      <c r="C39" s="7"/>
      <c r="D39" s="7"/>
      <c r="E39" s="7"/>
      <c r="F39" s="7"/>
      <c r="G39" s="8"/>
      <c r="H39" s="7"/>
      <c r="I39" s="7"/>
      <c r="J39" s="7"/>
      <c r="K39"/>
      <c r="L39"/>
      <c r="M39"/>
      <c r="N39"/>
      <c r="O39"/>
      <c r="P39"/>
      <c r="Q39"/>
      <c r="R39"/>
      <c r="S39"/>
      <c r="T39"/>
    </row>
    <row r="40" spans="1:20" ht="15" x14ac:dyDescent="0.25">
      <c r="A40" s="9"/>
      <c r="B40" s="7"/>
      <c r="C40" s="7"/>
      <c r="D40" s="7"/>
      <c r="E40" s="7"/>
      <c r="F40" s="7"/>
      <c r="G40" s="8"/>
      <c r="H40" s="7"/>
      <c r="I40" s="7"/>
      <c r="J40" s="7"/>
      <c r="K40"/>
      <c r="L40"/>
      <c r="M40"/>
      <c r="N40"/>
      <c r="O40"/>
      <c r="P40"/>
      <c r="Q40"/>
      <c r="R40"/>
      <c r="S40"/>
      <c r="T40"/>
    </row>
    <row r="41" spans="1:20" ht="15" x14ac:dyDescent="0.25">
      <c r="A41" s="9"/>
      <c r="B41" s="7"/>
      <c r="C41" s="7"/>
      <c r="D41" s="7"/>
      <c r="E41" s="7"/>
      <c r="F41" s="7"/>
      <c r="G41" s="8"/>
      <c r="H41" s="7"/>
      <c r="I41" s="7"/>
      <c r="J41" s="7"/>
    </row>
    <row r="42" spans="1:20" ht="15" x14ac:dyDescent="0.25">
      <c r="A42" s="9"/>
      <c r="B42" s="7"/>
      <c r="C42" s="7"/>
      <c r="D42" s="7"/>
      <c r="E42" s="7"/>
      <c r="F42" s="7"/>
      <c r="G42" s="8"/>
      <c r="H42" s="7"/>
      <c r="I42" s="7"/>
      <c r="J42" s="7"/>
    </row>
  </sheetData>
  <mergeCells count="19">
    <mergeCell ref="K11:L11"/>
    <mergeCell ref="M11:O11"/>
    <mergeCell ref="C25:D25"/>
    <mergeCell ref="A21:B21"/>
    <mergeCell ref="A22:B22"/>
    <mergeCell ref="A23:B23"/>
    <mergeCell ref="A19:B19"/>
    <mergeCell ref="E25:G25"/>
    <mergeCell ref="B11:C11"/>
    <mergeCell ref="C18:G18"/>
    <mergeCell ref="A20:B20"/>
    <mergeCell ref="K13:L13"/>
    <mergeCell ref="A1:S1"/>
    <mergeCell ref="K4:O4"/>
    <mergeCell ref="A2:S2"/>
    <mergeCell ref="D4:G4"/>
    <mergeCell ref="H4:J4"/>
    <mergeCell ref="S4:S5"/>
    <mergeCell ref="P4:Q4"/>
  </mergeCells>
  <pageMargins left="0.7" right="0.7" top="0.75" bottom="0.75" header="0.3" footer="0.3"/>
  <pageSetup paperSize="9" scale="75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28114FB2-73A6-4301-B8AA-7EA3F2D5FBA7}">
          <x14:formula1>
            <xm:f>Tabeller!$E$1:$E$48</xm:f>
          </x14:formula1>
          <xm:sqref>E30:E42</xm:sqref>
        </x14:dataValidation>
        <x14:dataValidation type="list" allowBlank="1" showInputMessage="1" showErrorMessage="1" xr:uid="{B0682FEE-7D34-4E67-8EEE-3BC064FFC3A6}">
          <x14:formula1>
            <xm:f>Tabeller!$C$1:$C$4</xm:f>
          </x14:formula1>
          <xm:sqref>C30:C42</xm:sqref>
        </x14:dataValidation>
        <x14:dataValidation type="list" allowBlank="1" showInputMessage="1" showErrorMessage="1" xr:uid="{E13697C0-8101-457F-871D-A73D0D730750}">
          <x14:formula1>
            <xm:f>Tabeller!$D$1:$D$4</xm:f>
          </x14:formula1>
          <xm:sqref>D30:D42</xm:sqref>
        </x14:dataValidation>
        <x14:dataValidation type="list" allowBlank="1" showInputMessage="1" showErrorMessage="1" xr:uid="{49B0A202-8438-4BF2-9E4C-E552ECBE034E}">
          <x14:formula1>
            <xm:f>Tabeller!$B$1:$B$5</xm:f>
          </x14:formula1>
          <xm:sqref>B30:B42</xm:sqref>
        </x14:dataValidation>
        <x14:dataValidation type="list" allowBlank="1" showInputMessage="1" showErrorMessage="1" xr:uid="{2E21B66D-C1E2-4EAB-AC8D-F61607849038}">
          <x14:formula1>
            <xm:f>Tabeller!$F$1:$F$2</xm:f>
          </x14:formula1>
          <xm:sqref>G39:G42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DBC83-2275-49C8-A9AC-0E49BD56974A}">
  <sheetPr>
    <pageSetUpPr fitToPage="1"/>
  </sheetPr>
  <dimension ref="A1:K48"/>
  <sheetViews>
    <sheetView workbookViewId="0">
      <pane ySplit="1" topLeftCell="A2" activePane="bottomLeft" state="frozen"/>
      <selection pane="bottomLeft" activeCell="H29" sqref="H29"/>
    </sheetView>
  </sheetViews>
  <sheetFormatPr defaultRowHeight="15" customHeight="1" x14ac:dyDescent="0.25"/>
  <cols>
    <col min="1" max="1" width="8.85546875" style="25"/>
    <col min="2" max="2" width="12.7109375" style="9" customWidth="1"/>
    <col min="3" max="4" width="12.7109375" style="7" customWidth="1"/>
    <col min="5" max="6" width="20.7109375" style="7" customWidth="1"/>
    <col min="7" max="10" width="12.7109375" style="7" customWidth="1"/>
    <col min="11" max="11" width="30.7109375" style="7" customWidth="1"/>
  </cols>
  <sheetData>
    <row r="1" spans="1:11" x14ac:dyDescent="0.25">
      <c r="A1" s="24" t="s">
        <v>51</v>
      </c>
      <c r="B1" s="4" t="s">
        <v>52</v>
      </c>
      <c r="C1" s="5" t="s">
        <v>53</v>
      </c>
      <c r="D1" s="5" t="s">
        <v>54</v>
      </c>
      <c r="E1" s="5" t="s">
        <v>9</v>
      </c>
      <c r="F1" s="5" t="s">
        <v>55</v>
      </c>
      <c r="G1" s="5" t="s">
        <v>56</v>
      </c>
      <c r="H1" s="5" t="s">
        <v>57</v>
      </c>
      <c r="I1" s="5" t="s">
        <v>58</v>
      </c>
      <c r="J1" s="5" t="s">
        <v>59</v>
      </c>
      <c r="K1" s="5" t="s">
        <v>60</v>
      </c>
    </row>
    <row r="2" spans="1:11" x14ac:dyDescent="0.25">
      <c r="A2" s="25">
        <v>1</v>
      </c>
      <c r="B2" s="9">
        <v>45520</v>
      </c>
      <c r="C2" s="7" t="s">
        <v>47</v>
      </c>
      <c r="D2" s="7" t="s">
        <v>61</v>
      </c>
      <c r="E2" s="7" t="s">
        <v>23</v>
      </c>
      <c r="F2" s="7" t="s">
        <v>62</v>
      </c>
      <c r="G2" s="7">
        <v>26.5</v>
      </c>
    </row>
    <row r="3" spans="1:11" x14ac:dyDescent="0.25">
      <c r="A3" s="25">
        <v>2</v>
      </c>
      <c r="B3" s="9">
        <v>45521</v>
      </c>
      <c r="C3" s="7" t="s">
        <v>45</v>
      </c>
      <c r="D3" s="7" t="s">
        <v>61</v>
      </c>
      <c r="E3" s="7" t="s">
        <v>23</v>
      </c>
      <c r="F3" s="7" t="s">
        <v>62</v>
      </c>
      <c r="G3" s="7">
        <v>72</v>
      </c>
    </row>
    <row r="4" spans="1:11" x14ac:dyDescent="0.25">
      <c r="A4" s="25">
        <v>3</v>
      </c>
      <c r="B4" s="9">
        <v>45522</v>
      </c>
      <c r="C4" s="7" t="s">
        <v>45</v>
      </c>
      <c r="D4" s="7" t="s">
        <v>61</v>
      </c>
      <c r="E4" s="7" t="s">
        <v>19</v>
      </c>
      <c r="F4" s="7" t="s">
        <v>63</v>
      </c>
      <c r="G4" s="7">
        <v>52</v>
      </c>
    </row>
    <row r="5" spans="1:11" x14ac:dyDescent="0.25">
      <c r="A5" s="25">
        <v>4</v>
      </c>
      <c r="B5" s="9">
        <v>45530</v>
      </c>
      <c r="C5" s="7" t="s">
        <v>64</v>
      </c>
      <c r="D5" s="7" t="s">
        <v>61</v>
      </c>
      <c r="E5" s="7" t="s">
        <v>31</v>
      </c>
      <c r="F5" s="7" t="s">
        <v>65</v>
      </c>
      <c r="G5" s="7">
        <v>48</v>
      </c>
    </row>
    <row r="6" spans="1:11" x14ac:dyDescent="0.25">
      <c r="A6" s="25">
        <v>5</v>
      </c>
      <c r="B6" s="9">
        <v>45533</v>
      </c>
      <c r="C6" s="7" t="s">
        <v>45</v>
      </c>
      <c r="D6" s="7" t="s">
        <v>61</v>
      </c>
      <c r="E6" s="7" t="s">
        <v>27</v>
      </c>
      <c r="F6" s="7" t="s">
        <v>66</v>
      </c>
      <c r="G6" s="7">
        <v>65</v>
      </c>
      <c r="I6" s="7">
        <v>2</v>
      </c>
    </row>
    <row r="7" spans="1:11" x14ac:dyDescent="0.25">
      <c r="A7" s="25">
        <v>6</v>
      </c>
      <c r="B7" s="9">
        <v>45533</v>
      </c>
      <c r="C7" s="7" t="s">
        <v>16</v>
      </c>
      <c r="D7" s="7" t="s">
        <v>61</v>
      </c>
      <c r="E7" s="7" t="s">
        <v>27</v>
      </c>
      <c r="F7" s="7" t="s">
        <v>66</v>
      </c>
      <c r="G7" s="7">
        <v>30</v>
      </c>
    </row>
    <row r="8" spans="1:11" x14ac:dyDescent="0.25">
      <c r="A8" s="25">
        <v>7</v>
      </c>
      <c r="B8" s="9">
        <v>45535</v>
      </c>
      <c r="C8" s="7" t="s">
        <v>47</v>
      </c>
      <c r="D8" s="7" t="s">
        <v>61</v>
      </c>
      <c r="E8" s="7" t="s">
        <v>27</v>
      </c>
      <c r="F8" s="7" t="s">
        <v>67</v>
      </c>
      <c r="G8" s="7">
        <v>40</v>
      </c>
    </row>
    <row r="9" spans="1:11" x14ac:dyDescent="0.25">
      <c r="A9" s="25">
        <v>8</v>
      </c>
      <c r="B9" s="9">
        <v>45548</v>
      </c>
      <c r="C9" s="7" t="s">
        <v>45</v>
      </c>
      <c r="D9" s="7" t="s">
        <v>61</v>
      </c>
      <c r="E9" s="7" t="s">
        <v>31</v>
      </c>
      <c r="F9" s="7" t="s">
        <v>68</v>
      </c>
      <c r="G9" s="7">
        <v>65</v>
      </c>
      <c r="I9" s="7">
        <v>1</v>
      </c>
    </row>
    <row r="10" spans="1:11" x14ac:dyDescent="0.25">
      <c r="A10" s="25">
        <v>9</v>
      </c>
      <c r="B10" s="9">
        <v>45556</v>
      </c>
      <c r="C10" s="7" t="s">
        <v>46</v>
      </c>
      <c r="D10" s="7" t="s">
        <v>61</v>
      </c>
      <c r="E10" s="7" t="s">
        <v>31</v>
      </c>
      <c r="F10" s="7" t="s">
        <v>69</v>
      </c>
      <c r="G10" s="7">
        <v>38</v>
      </c>
      <c r="K10" s="7" t="s">
        <v>70</v>
      </c>
    </row>
    <row r="11" spans="1:11" x14ac:dyDescent="0.25">
      <c r="A11" s="25">
        <v>10</v>
      </c>
      <c r="B11" s="9">
        <v>45573</v>
      </c>
      <c r="C11" s="7" t="s">
        <v>44</v>
      </c>
      <c r="D11" s="7" t="s">
        <v>61</v>
      </c>
      <c r="E11" s="7" t="s">
        <v>27</v>
      </c>
      <c r="F11" s="7" t="s">
        <v>67</v>
      </c>
      <c r="G11" s="7">
        <v>110</v>
      </c>
      <c r="H11" s="8"/>
      <c r="I11" s="7">
        <v>3</v>
      </c>
      <c r="J11" s="7">
        <v>8</v>
      </c>
    </row>
    <row r="12" spans="1:11" x14ac:dyDescent="0.25">
      <c r="A12" s="25">
        <v>11</v>
      </c>
      <c r="B12" s="9">
        <v>45573</v>
      </c>
      <c r="C12" s="7" t="s">
        <v>44</v>
      </c>
      <c r="D12" s="7" t="s">
        <v>61</v>
      </c>
      <c r="E12" s="7" t="s">
        <v>31</v>
      </c>
      <c r="F12" s="7" t="s">
        <v>68</v>
      </c>
      <c r="G12" s="7">
        <v>110</v>
      </c>
      <c r="H12" s="8"/>
      <c r="I12" s="7">
        <v>4</v>
      </c>
      <c r="J12" s="7">
        <v>5</v>
      </c>
      <c r="K12" s="7" t="s">
        <v>71</v>
      </c>
    </row>
    <row r="13" spans="1:11" x14ac:dyDescent="0.25">
      <c r="A13" s="25">
        <v>12</v>
      </c>
      <c r="B13" s="9">
        <v>45573</v>
      </c>
      <c r="C13" s="7" t="s">
        <v>44</v>
      </c>
      <c r="D13" s="7" t="s">
        <v>72</v>
      </c>
      <c r="E13" s="7" t="s">
        <v>31</v>
      </c>
      <c r="F13" s="7" t="s">
        <v>65</v>
      </c>
      <c r="G13" s="7">
        <v>120</v>
      </c>
      <c r="H13" s="8"/>
      <c r="J13" s="7">
        <v>12</v>
      </c>
    </row>
    <row r="14" spans="1:11" x14ac:dyDescent="0.25">
      <c r="A14" s="25">
        <v>13</v>
      </c>
      <c r="B14" s="9">
        <v>45573</v>
      </c>
      <c r="C14" s="7" t="s">
        <v>44</v>
      </c>
      <c r="D14" s="7" t="s">
        <v>61</v>
      </c>
      <c r="E14" s="7" t="s">
        <v>27</v>
      </c>
      <c r="F14" s="7" t="s">
        <v>67</v>
      </c>
      <c r="G14" s="7">
        <v>90</v>
      </c>
      <c r="H14" s="8"/>
      <c r="I14" s="7">
        <v>2</v>
      </c>
      <c r="J14" s="7">
        <v>6</v>
      </c>
    </row>
    <row r="15" spans="1:11" x14ac:dyDescent="0.25">
      <c r="A15" s="25">
        <v>14</v>
      </c>
      <c r="B15" s="9">
        <v>45574</v>
      </c>
      <c r="C15" s="7" t="s">
        <v>44</v>
      </c>
      <c r="D15" s="7" t="s">
        <v>61</v>
      </c>
      <c r="E15" s="7" t="s">
        <v>31</v>
      </c>
      <c r="F15" s="7" t="s">
        <v>73</v>
      </c>
      <c r="G15" s="7">
        <v>70</v>
      </c>
      <c r="H15" s="8"/>
      <c r="I15" s="7">
        <v>1</v>
      </c>
      <c r="J15" s="7">
        <v>2</v>
      </c>
    </row>
    <row r="16" spans="1:11" x14ac:dyDescent="0.25">
      <c r="A16" s="25">
        <v>15</v>
      </c>
      <c r="B16" s="9">
        <v>45605</v>
      </c>
      <c r="C16" s="7" t="s">
        <v>44</v>
      </c>
      <c r="D16" s="7" t="s">
        <v>61</v>
      </c>
      <c r="E16" s="7" t="s">
        <v>19</v>
      </c>
      <c r="F16" s="7" t="s">
        <v>74</v>
      </c>
      <c r="G16" s="7">
        <v>113</v>
      </c>
      <c r="H16" s="8"/>
      <c r="I16" s="7">
        <v>3</v>
      </c>
      <c r="J16" s="7">
        <v>8</v>
      </c>
    </row>
    <row r="17" spans="1:10" x14ac:dyDescent="0.25">
      <c r="A17" s="25">
        <v>16</v>
      </c>
      <c r="B17" s="9">
        <v>45611</v>
      </c>
      <c r="C17" s="7" t="s">
        <v>45</v>
      </c>
      <c r="D17" s="7" t="s">
        <v>61</v>
      </c>
      <c r="E17" s="7" t="s">
        <v>19</v>
      </c>
      <c r="F17" s="7" t="s">
        <v>74</v>
      </c>
      <c r="G17" s="7">
        <v>95</v>
      </c>
      <c r="H17" s="8"/>
      <c r="I17" s="7">
        <v>5</v>
      </c>
    </row>
    <row r="18" spans="1:10" x14ac:dyDescent="0.25">
      <c r="A18" s="25">
        <v>17</v>
      </c>
      <c r="B18" s="9">
        <v>45612</v>
      </c>
      <c r="C18" s="7" t="s">
        <v>46</v>
      </c>
      <c r="D18" s="7" t="s">
        <v>61</v>
      </c>
      <c r="E18" s="7" t="s">
        <v>27</v>
      </c>
      <c r="F18" s="7" t="s">
        <v>75</v>
      </c>
      <c r="H18" s="8"/>
    </row>
    <row r="19" spans="1:10" x14ac:dyDescent="0.25">
      <c r="A19" s="25">
        <v>18</v>
      </c>
      <c r="B19" s="9">
        <v>45633</v>
      </c>
      <c r="C19" s="7" t="s">
        <v>44</v>
      </c>
      <c r="D19" s="7" t="s">
        <v>61</v>
      </c>
      <c r="E19" s="7" t="s">
        <v>31</v>
      </c>
      <c r="F19" s="7" t="s">
        <v>76</v>
      </c>
      <c r="G19" s="7">
        <v>102</v>
      </c>
      <c r="H19" s="8" t="s">
        <v>77</v>
      </c>
      <c r="J19" s="7">
        <v>6</v>
      </c>
    </row>
    <row r="20" spans="1:10" x14ac:dyDescent="0.25">
      <c r="A20" s="25">
        <v>19</v>
      </c>
      <c r="B20" s="9">
        <v>45633</v>
      </c>
      <c r="C20" s="7" t="s">
        <v>45</v>
      </c>
      <c r="D20" s="7" t="s">
        <v>61</v>
      </c>
      <c r="E20" s="7" t="s">
        <v>31</v>
      </c>
      <c r="F20" s="7" t="s">
        <v>76</v>
      </c>
      <c r="G20" s="7">
        <v>80</v>
      </c>
      <c r="H20" s="8" t="s">
        <v>78</v>
      </c>
    </row>
    <row r="21" spans="1:10" x14ac:dyDescent="0.25">
      <c r="A21" s="25">
        <v>20</v>
      </c>
      <c r="B21" s="9">
        <v>45643</v>
      </c>
      <c r="C21" s="7" t="s">
        <v>45</v>
      </c>
      <c r="D21" s="7" t="s">
        <v>61</v>
      </c>
      <c r="E21" s="7" t="s">
        <v>31</v>
      </c>
      <c r="F21" s="7" t="s">
        <v>68</v>
      </c>
      <c r="G21" s="7">
        <v>80</v>
      </c>
      <c r="H21" s="8" t="s">
        <v>77</v>
      </c>
      <c r="I21" s="7">
        <v>4</v>
      </c>
    </row>
    <row r="22" spans="1:10" x14ac:dyDescent="0.25">
      <c r="A22" s="25">
        <v>21</v>
      </c>
      <c r="B22" s="9">
        <v>45643</v>
      </c>
      <c r="C22" s="7" t="s">
        <v>46</v>
      </c>
      <c r="D22" s="7" t="s">
        <v>61</v>
      </c>
      <c r="E22" s="7" t="s">
        <v>31</v>
      </c>
      <c r="F22" s="7" t="s">
        <v>68</v>
      </c>
      <c r="G22" s="7">
        <v>55</v>
      </c>
      <c r="H22" s="8" t="s">
        <v>79</v>
      </c>
    </row>
    <row r="23" spans="1:10" x14ac:dyDescent="0.25">
      <c r="A23" s="25">
        <v>22</v>
      </c>
      <c r="B23" s="9">
        <v>45669</v>
      </c>
      <c r="C23" s="7" t="s">
        <v>44</v>
      </c>
      <c r="D23" s="7" t="s">
        <v>61</v>
      </c>
      <c r="E23" s="7" t="s">
        <v>31</v>
      </c>
      <c r="F23" s="7" t="s">
        <v>80</v>
      </c>
      <c r="G23" s="7">
        <v>83</v>
      </c>
      <c r="H23" s="8" t="s">
        <v>77</v>
      </c>
      <c r="J23" s="7">
        <v>8</v>
      </c>
    </row>
    <row r="24" spans="1:10" x14ac:dyDescent="0.25">
      <c r="A24" s="25">
        <v>23</v>
      </c>
      <c r="B24" s="9">
        <v>45669</v>
      </c>
      <c r="C24" s="7" t="s">
        <v>47</v>
      </c>
      <c r="D24" s="7" t="s">
        <v>61</v>
      </c>
      <c r="E24" s="7" t="s">
        <v>19</v>
      </c>
      <c r="F24" s="7" t="s">
        <v>81</v>
      </c>
      <c r="H24" s="8"/>
    </row>
    <row r="25" spans="1:10" x14ac:dyDescent="0.25">
      <c r="A25" s="25">
        <v>24</v>
      </c>
      <c r="B25" s="9">
        <v>45705</v>
      </c>
      <c r="C25" s="7" t="s">
        <v>47</v>
      </c>
      <c r="D25" s="7" t="s">
        <v>61</v>
      </c>
      <c r="E25" s="7" t="s">
        <v>19</v>
      </c>
      <c r="F25" s="7" t="s">
        <v>74</v>
      </c>
      <c r="G25" s="7">
        <v>46</v>
      </c>
      <c r="H25" s="8"/>
    </row>
    <row r="26" spans="1:10" x14ac:dyDescent="0.25">
      <c r="A26" s="25">
        <v>25</v>
      </c>
      <c r="B26" s="9">
        <v>45705</v>
      </c>
      <c r="C26" s="7" t="s">
        <v>45</v>
      </c>
      <c r="D26" s="7" t="s">
        <v>61</v>
      </c>
      <c r="E26" s="7" t="s">
        <v>19</v>
      </c>
      <c r="F26" s="7" t="s">
        <v>74</v>
      </c>
      <c r="G26" s="7">
        <v>112</v>
      </c>
      <c r="H26" s="8"/>
    </row>
    <row r="27" spans="1:10" x14ac:dyDescent="0.25">
      <c r="H27" s="8"/>
    </row>
    <row r="28" spans="1:10" x14ac:dyDescent="0.25">
      <c r="H28" s="8"/>
    </row>
    <row r="47" spans="6:6" x14ac:dyDescent="0.25">
      <c r="F47" s="10"/>
    </row>
    <row r="48" spans="6:6" x14ac:dyDescent="0.25">
      <c r="F48" s="10"/>
    </row>
  </sheetData>
  <autoFilter ref="A1:K26" xr:uid="{7E8DBC83-2275-49C8-A9AC-0E49BD56974A}"/>
  <pageMargins left="0.75" right="0.75" top="1" bottom="1" header="0.5" footer="0.5"/>
  <pageSetup paperSize="9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F03D6BE5-8FBD-4FE9-9CB5-1E96D7F4B2C5}">
          <x14:formula1>
            <xm:f>Tabeller!$F$1:$F$2</xm:f>
          </x14:formula1>
          <xm:sqref>H11:H109</xm:sqref>
        </x14:dataValidation>
        <x14:dataValidation type="list" allowBlank="1" showInputMessage="1" showErrorMessage="1" xr:uid="{D9D864E9-324E-45DE-B7BE-9C9E485F99C4}">
          <x14:formula1>
            <xm:f>Tabeller!$E$1:$E$48</xm:f>
          </x14:formula1>
          <xm:sqref>F2:F109</xm:sqref>
        </x14:dataValidation>
        <x14:dataValidation type="list" allowBlank="1" showInputMessage="1" showErrorMessage="1" xr:uid="{97F41CFF-9ED1-421B-8113-2658465C87B6}">
          <x14:formula1>
            <xm:f>Tabeller!$D$1:$D$5</xm:f>
          </x14:formula1>
          <xm:sqref>E101:E109</xm:sqref>
        </x14:dataValidation>
        <x14:dataValidation type="list" allowBlank="1" showInputMessage="1" showErrorMessage="1" xr:uid="{C271CD9C-5C51-4893-B71B-5238D1550930}">
          <x14:formula1>
            <xm:f>Tabeller!$C$1:$C$4</xm:f>
          </x14:formula1>
          <xm:sqref>D2:D109</xm:sqref>
        </x14:dataValidation>
        <x14:dataValidation type="list" allowBlank="1" showInputMessage="1" showErrorMessage="1" xr:uid="{88222E2D-0C1A-4F40-B906-D4053BE3524F}">
          <x14:formula1>
            <xm:f>Tabeller!$B$1:$B$6</xm:f>
          </x14:formula1>
          <xm:sqref>C101:C109</xm:sqref>
        </x14:dataValidation>
        <x14:dataValidation type="list" allowBlank="1" showInputMessage="1" showErrorMessage="1" xr:uid="{23C23E7A-411E-4613-B7B8-8FD5C7C53A00}">
          <x14:formula1>
            <xm:f>Tabeller!$B$1:$B$5</xm:f>
          </x14:formula1>
          <xm:sqref>C2:C100</xm:sqref>
        </x14:dataValidation>
        <x14:dataValidation type="list" allowBlank="1" showInputMessage="1" showErrorMessage="1" xr:uid="{78C3C33C-BC09-4C9F-9E08-B87521F3A39B}">
          <x14:formula1>
            <xm:f>Tabeller!$D$1:$D$4</xm:f>
          </x14:formula1>
          <xm:sqref>E2:E100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7"/>
  <sheetViews>
    <sheetView workbookViewId="0">
      <pane ySplit="1" topLeftCell="A15" activePane="bottomLeft" state="frozen"/>
      <selection pane="bottomLeft" activeCell="B47" sqref="B47:E47"/>
    </sheetView>
  </sheetViews>
  <sheetFormatPr defaultRowHeight="15" x14ac:dyDescent="0.25"/>
  <cols>
    <col min="1" max="1" width="8.85546875" style="25"/>
    <col min="2" max="2" width="12.7109375" style="9" customWidth="1"/>
    <col min="3" max="4" width="12.7109375" style="7" customWidth="1"/>
    <col min="5" max="6" width="20.7109375" style="7" customWidth="1"/>
    <col min="7" max="10" width="12.7109375" style="7" customWidth="1"/>
    <col min="11" max="11" width="30.7109375" style="7" customWidth="1"/>
  </cols>
  <sheetData>
    <row r="1" spans="1:11" x14ac:dyDescent="0.25">
      <c r="A1" s="24" t="s">
        <v>51</v>
      </c>
      <c r="B1" s="4" t="s">
        <v>52</v>
      </c>
      <c r="C1" s="5" t="s">
        <v>53</v>
      </c>
      <c r="D1" s="5" t="s">
        <v>54</v>
      </c>
      <c r="E1" s="5" t="s">
        <v>9</v>
      </c>
      <c r="F1" s="5" t="s">
        <v>55</v>
      </c>
      <c r="G1" s="5" t="s">
        <v>56</v>
      </c>
      <c r="H1" s="5" t="s">
        <v>57</v>
      </c>
      <c r="I1" s="5" t="s">
        <v>58</v>
      </c>
      <c r="J1" s="5" t="s">
        <v>59</v>
      </c>
      <c r="K1" s="5" t="s">
        <v>82</v>
      </c>
    </row>
    <row r="2" spans="1:11" x14ac:dyDescent="0.25">
      <c r="A2" s="98">
        <v>1</v>
      </c>
      <c r="B2" s="9">
        <v>45418</v>
      </c>
      <c r="C2" s="7" t="s">
        <v>12</v>
      </c>
      <c r="D2" s="7" t="s">
        <v>83</v>
      </c>
      <c r="E2" s="7" t="s">
        <v>23</v>
      </c>
      <c r="H2" s="8"/>
      <c r="K2" s="7" t="s">
        <v>84</v>
      </c>
    </row>
    <row r="3" spans="1:11" x14ac:dyDescent="0.25">
      <c r="A3" s="98">
        <v>2</v>
      </c>
      <c r="B3" s="9">
        <v>45550</v>
      </c>
      <c r="C3" s="7" t="s">
        <v>15</v>
      </c>
      <c r="D3" s="7" t="s">
        <v>83</v>
      </c>
      <c r="E3" s="7" t="s">
        <v>19</v>
      </c>
      <c r="H3" s="8"/>
      <c r="K3" s="7" t="s">
        <v>85</v>
      </c>
    </row>
    <row r="4" spans="1:11" x14ac:dyDescent="0.25">
      <c r="A4" s="98">
        <v>3</v>
      </c>
      <c r="B4" s="9">
        <v>45572</v>
      </c>
      <c r="C4" s="7" t="s">
        <v>12</v>
      </c>
      <c r="D4" s="7" t="s">
        <v>83</v>
      </c>
      <c r="E4" s="7" t="s">
        <v>23</v>
      </c>
      <c r="H4" s="8"/>
      <c r="J4" s="7">
        <v>2</v>
      </c>
      <c r="K4" s="7" t="s">
        <v>86</v>
      </c>
    </row>
    <row r="5" spans="1:11" x14ac:dyDescent="0.25">
      <c r="A5" s="98">
        <v>4</v>
      </c>
      <c r="B5" s="9">
        <v>45573</v>
      </c>
      <c r="C5" s="7" t="s">
        <v>15</v>
      </c>
      <c r="D5" s="7" t="s">
        <v>61</v>
      </c>
      <c r="E5" s="7" t="s">
        <v>19</v>
      </c>
      <c r="F5" s="7" t="s">
        <v>87</v>
      </c>
      <c r="G5" s="7">
        <v>52</v>
      </c>
      <c r="H5" s="8"/>
      <c r="K5" s="7" t="s">
        <v>88</v>
      </c>
    </row>
    <row r="6" spans="1:11" x14ac:dyDescent="0.25">
      <c r="A6" s="98">
        <v>5</v>
      </c>
      <c r="B6" s="9">
        <v>45573</v>
      </c>
      <c r="C6" s="7" t="s">
        <v>12</v>
      </c>
      <c r="D6" s="7" t="s">
        <v>61</v>
      </c>
      <c r="E6" s="7" t="s">
        <v>27</v>
      </c>
      <c r="F6" s="7" t="s">
        <v>89</v>
      </c>
      <c r="G6" s="7">
        <v>240</v>
      </c>
      <c r="H6" s="8"/>
      <c r="I6" s="7">
        <v>6</v>
      </c>
      <c r="J6" s="7">
        <v>6</v>
      </c>
    </row>
    <row r="7" spans="1:11" x14ac:dyDescent="0.25">
      <c r="A7" s="98">
        <v>6</v>
      </c>
      <c r="B7" s="9">
        <v>45573</v>
      </c>
      <c r="C7" s="7" t="s">
        <v>12</v>
      </c>
      <c r="D7" s="7" t="s">
        <v>61</v>
      </c>
      <c r="E7" s="7" t="s">
        <v>27</v>
      </c>
      <c r="F7" s="7" t="s">
        <v>90</v>
      </c>
      <c r="G7" s="7">
        <v>162</v>
      </c>
      <c r="H7" s="8"/>
      <c r="I7" s="7">
        <v>2</v>
      </c>
      <c r="J7" s="7">
        <v>5</v>
      </c>
    </row>
    <row r="8" spans="1:11" x14ac:dyDescent="0.25">
      <c r="A8" s="98">
        <v>7</v>
      </c>
      <c r="B8" s="9">
        <v>45573</v>
      </c>
      <c r="C8" s="7" t="s">
        <v>12</v>
      </c>
      <c r="D8" s="7" t="s">
        <v>61</v>
      </c>
      <c r="E8" s="7" t="s">
        <v>27</v>
      </c>
      <c r="F8" s="7" t="s">
        <v>67</v>
      </c>
      <c r="G8" s="7">
        <v>200</v>
      </c>
      <c r="H8" s="8"/>
      <c r="I8" s="7">
        <v>3</v>
      </c>
    </row>
    <row r="9" spans="1:11" x14ac:dyDescent="0.25">
      <c r="A9" s="98">
        <v>8</v>
      </c>
      <c r="B9" s="9">
        <v>45573</v>
      </c>
      <c r="C9" s="7" t="s">
        <v>12</v>
      </c>
      <c r="D9" s="7" t="s">
        <v>61</v>
      </c>
      <c r="E9" s="7" t="s">
        <v>19</v>
      </c>
      <c r="F9" s="7" t="s">
        <v>81</v>
      </c>
      <c r="G9" s="7">
        <v>175</v>
      </c>
      <c r="H9" s="149" t="s">
        <v>77</v>
      </c>
    </row>
    <row r="10" spans="1:11" x14ac:dyDescent="0.25">
      <c r="A10" s="98">
        <v>10</v>
      </c>
      <c r="B10" s="9">
        <v>45573</v>
      </c>
      <c r="C10" s="7" t="s">
        <v>14</v>
      </c>
      <c r="D10" s="7" t="s">
        <v>99</v>
      </c>
      <c r="E10" s="7" t="s">
        <v>31</v>
      </c>
      <c r="F10" s="7" t="s">
        <v>69</v>
      </c>
      <c r="G10" s="7">
        <v>20</v>
      </c>
      <c r="H10" s="8" t="s">
        <v>77</v>
      </c>
      <c r="K10" s="7" t="s">
        <v>91</v>
      </c>
    </row>
    <row r="11" spans="1:11" x14ac:dyDescent="0.25">
      <c r="A11" s="98">
        <v>11</v>
      </c>
      <c r="B11" s="9">
        <v>45573</v>
      </c>
      <c r="C11" s="7" t="s">
        <v>14</v>
      </c>
      <c r="D11" s="7" t="s">
        <v>99</v>
      </c>
      <c r="E11" s="7" t="s">
        <v>31</v>
      </c>
      <c r="F11" s="7" t="s">
        <v>69</v>
      </c>
      <c r="G11" s="7">
        <v>30</v>
      </c>
      <c r="H11" s="8" t="s">
        <v>77</v>
      </c>
      <c r="K11" s="7" t="s">
        <v>91</v>
      </c>
    </row>
    <row r="12" spans="1:11" x14ac:dyDescent="0.25">
      <c r="A12" s="98">
        <v>12</v>
      </c>
      <c r="B12" s="9">
        <v>45573</v>
      </c>
      <c r="C12" s="7" t="s">
        <v>15</v>
      </c>
      <c r="D12" s="7" t="s">
        <v>61</v>
      </c>
      <c r="E12" s="7" t="s">
        <v>27</v>
      </c>
      <c r="F12" s="7" t="s">
        <v>92</v>
      </c>
      <c r="G12" s="7">
        <v>46</v>
      </c>
      <c r="H12" s="8"/>
    </row>
    <row r="13" spans="1:11" x14ac:dyDescent="0.25">
      <c r="A13" s="98">
        <v>13</v>
      </c>
      <c r="B13" s="9">
        <v>45573</v>
      </c>
      <c r="C13" s="7" t="s">
        <v>14</v>
      </c>
      <c r="D13" s="7" t="s">
        <v>61</v>
      </c>
      <c r="E13" s="7" t="s">
        <v>23</v>
      </c>
      <c r="F13" s="7" t="s">
        <v>93</v>
      </c>
      <c r="G13" s="7">
        <v>43</v>
      </c>
      <c r="H13" s="8"/>
    </row>
    <row r="14" spans="1:11" x14ac:dyDescent="0.25">
      <c r="A14" s="98">
        <v>14</v>
      </c>
      <c r="B14" s="9">
        <v>45573</v>
      </c>
      <c r="C14" s="7" t="s">
        <v>12</v>
      </c>
      <c r="D14" s="7" t="s">
        <v>61</v>
      </c>
      <c r="E14" s="7" t="s">
        <v>31</v>
      </c>
      <c r="F14" s="7" t="s">
        <v>68</v>
      </c>
      <c r="G14" s="7">
        <v>250</v>
      </c>
      <c r="H14" s="7" t="s">
        <v>79</v>
      </c>
      <c r="I14" s="7">
        <v>7</v>
      </c>
      <c r="J14" s="7">
        <v>8</v>
      </c>
    </row>
    <row r="15" spans="1:11" x14ac:dyDescent="0.25">
      <c r="A15" s="98">
        <v>15</v>
      </c>
      <c r="B15" s="9">
        <v>45573</v>
      </c>
      <c r="C15" s="7" t="s">
        <v>12</v>
      </c>
      <c r="D15" s="7" t="s">
        <v>61</v>
      </c>
      <c r="E15" s="7" t="s">
        <v>23</v>
      </c>
      <c r="F15" s="7" t="s">
        <v>94</v>
      </c>
      <c r="G15" s="7">
        <v>178</v>
      </c>
    </row>
    <row r="16" spans="1:11" x14ac:dyDescent="0.25">
      <c r="A16" s="98">
        <v>16</v>
      </c>
      <c r="B16" s="9">
        <v>45573</v>
      </c>
      <c r="C16" s="7" t="s">
        <v>15</v>
      </c>
      <c r="D16" s="7" t="s">
        <v>61</v>
      </c>
      <c r="E16" s="7" t="s">
        <v>19</v>
      </c>
      <c r="F16" s="7" t="s">
        <v>95</v>
      </c>
      <c r="G16" s="7">
        <v>66</v>
      </c>
      <c r="K16" s="7" t="s">
        <v>96</v>
      </c>
    </row>
    <row r="17" spans="1:11" x14ac:dyDescent="0.25">
      <c r="A17" s="98">
        <v>17</v>
      </c>
      <c r="B17" s="9">
        <v>45574</v>
      </c>
      <c r="C17" s="7" t="s">
        <v>13</v>
      </c>
      <c r="D17" s="7" t="s">
        <v>61</v>
      </c>
      <c r="E17" s="7" t="s">
        <v>31</v>
      </c>
      <c r="F17" s="7" t="s">
        <v>65</v>
      </c>
      <c r="G17" s="7">
        <v>172</v>
      </c>
      <c r="H17" s="7" t="s">
        <v>79</v>
      </c>
      <c r="I17" s="7">
        <v>2</v>
      </c>
    </row>
    <row r="18" spans="1:11" x14ac:dyDescent="0.25">
      <c r="A18" s="98">
        <v>18</v>
      </c>
      <c r="B18" s="9">
        <v>45574</v>
      </c>
      <c r="C18" s="7" t="s">
        <v>12</v>
      </c>
      <c r="D18" s="7" t="s">
        <v>61</v>
      </c>
      <c r="E18" s="7" t="s">
        <v>23</v>
      </c>
      <c r="F18" s="7" t="s">
        <v>97</v>
      </c>
      <c r="G18" s="7">
        <v>167</v>
      </c>
      <c r="I18" s="7">
        <v>2</v>
      </c>
      <c r="J18" s="7">
        <v>4</v>
      </c>
    </row>
    <row r="19" spans="1:11" x14ac:dyDescent="0.25">
      <c r="A19" s="98">
        <v>19</v>
      </c>
      <c r="B19" s="9">
        <v>45574</v>
      </c>
      <c r="C19" s="7" t="s">
        <v>15</v>
      </c>
      <c r="D19" s="7" t="s">
        <v>61</v>
      </c>
      <c r="E19" s="7" t="s">
        <v>31</v>
      </c>
      <c r="F19" s="7" t="s">
        <v>73</v>
      </c>
      <c r="G19" s="7">
        <v>64</v>
      </c>
      <c r="H19" s="7" t="s">
        <v>79</v>
      </c>
    </row>
    <row r="20" spans="1:11" x14ac:dyDescent="0.25">
      <c r="A20" s="98">
        <v>20</v>
      </c>
      <c r="B20" s="9">
        <v>45574</v>
      </c>
      <c r="C20" s="7" t="s">
        <v>13</v>
      </c>
      <c r="D20" s="7" t="s">
        <v>61</v>
      </c>
      <c r="E20" s="7" t="s">
        <v>27</v>
      </c>
      <c r="F20" s="7" t="s">
        <v>98</v>
      </c>
      <c r="G20" s="7">
        <v>150</v>
      </c>
      <c r="I20" s="7">
        <v>2</v>
      </c>
    </row>
    <row r="21" spans="1:11" x14ac:dyDescent="0.25">
      <c r="A21" s="98">
        <v>21</v>
      </c>
      <c r="B21" s="9">
        <v>45574</v>
      </c>
      <c r="C21" s="7" t="s">
        <v>15</v>
      </c>
      <c r="D21" s="7" t="s">
        <v>61</v>
      </c>
      <c r="E21" s="7" t="s">
        <v>27</v>
      </c>
      <c r="F21" s="7" t="s">
        <v>98</v>
      </c>
      <c r="G21" s="7">
        <v>89</v>
      </c>
    </row>
    <row r="22" spans="1:11" x14ac:dyDescent="0.25">
      <c r="A22" s="98">
        <v>22</v>
      </c>
      <c r="B22" s="9">
        <v>45574</v>
      </c>
      <c r="C22" s="7" t="s">
        <v>13</v>
      </c>
      <c r="D22" s="7" t="s">
        <v>99</v>
      </c>
      <c r="E22" s="7" t="s">
        <v>27</v>
      </c>
      <c r="F22" s="7" t="s">
        <v>92</v>
      </c>
      <c r="K22" s="7" t="s">
        <v>100</v>
      </c>
    </row>
    <row r="23" spans="1:11" x14ac:dyDescent="0.25">
      <c r="A23" s="98">
        <v>23</v>
      </c>
      <c r="B23" s="9">
        <v>45575</v>
      </c>
      <c r="C23" s="7" t="s">
        <v>12</v>
      </c>
      <c r="D23" s="7" t="s">
        <v>61</v>
      </c>
      <c r="E23" s="7" t="s">
        <v>27</v>
      </c>
      <c r="F23" s="7" t="s">
        <v>101</v>
      </c>
      <c r="G23" s="7">
        <v>123</v>
      </c>
      <c r="J23" s="7">
        <v>3</v>
      </c>
    </row>
    <row r="24" spans="1:11" x14ac:dyDescent="0.25">
      <c r="A24" s="98">
        <v>24</v>
      </c>
      <c r="B24" s="9">
        <v>45576</v>
      </c>
      <c r="C24" s="7" t="s">
        <v>15</v>
      </c>
      <c r="D24" s="7" t="s">
        <v>72</v>
      </c>
      <c r="E24" s="7" t="s">
        <v>27</v>
      </c>
      <c r="F24" s="7" t="s">
        <v>66</v>
      </c>
      <c r="G24" s="7">
        <v>39</v>
      </c>
    </row>
    <row r="25" spans="1:11" x14ac:dyDescent="0.25">
      <c r="A25" s="98">
        <v>25</v>
      </c>
      <c r="B25" s="9">
        <v>45577</v>
      </c>
      <c r="C25" s="7" t="s">
        <v>12</v>
      </c>
      <c r="D25" s="7" t="s">
        <v>61</v>
      </c>
      <c r="E25" s="7" t="s">
        <v>31</v>
      </c>
      <c r="F25" s="7" t="s">
        <v>73</v>
      </c>
      <c r="G25" s="7">
        <v>150</v>
      </c>
      <c r="H25" s="7" t="s">
        <v>102</v>
      </c>
      <c r="I25" s="7">
        <v>1</v>
      </c>
      <c r="J25" s="7">
        <v>2</v>
      </c>
    </row>
    <row r="26" spans="1:11" x14ac:dyDescent="0.25">
      <c r="A26" s="98">
        <v>26</v>
      </c>
      <c r="B26" s="9">
        <v>45584</v>
      </c>
      <c r="C26" s="7" t="s">
        <v>15</v>
      </c>
      <c r="D26" s="7" t="s">
        <v>61</v>
      </c>
      <c r="E26" s="7" t="s">
        <v>19</v>
      </c>
      <c r="F26" s="7" t="s">
        <v>103</v>
      </c>
      <c r="G26" s="7">
        <v>48</v>
      </c>
    </row>
    <row r="27" spans="1:11" x14ac:dyDescent="0.25">
      <c r="A27" s="98">
        <v>27</v>
      </c>
      <c r="B27" s="9">
        <v>45584</v>
      </c>
      <c r="C27" s="7" t="s">
        <v>15</v>
      </c>
      <c r="D27" s="7" t="s">
        <v>61</v>
      </c>
      <c r="E27" s="7" t="s">
        <v>31</v>
      </c>
      <c r="F27" s="7" t="s">
        <v>80</v>
      </c>
      <c r="G27" s="7">
        <v>47</v>
      </c>
      <c r="H27" s="7" t="s">
        <v>79</v>
      </c>
    </row>
    <row r="28" spans="1:11" x14ac:dyDescent="0.25">
      <c r="A28" s="98">
        <v>28</v>
      </c>
      <c r="B28" s="9">
        <v>45584</v>
      </c>
      <c r="C28" s="7" t="s">
        <v>13</v>
      </c>
      <c r="D28" s="7" t="s">
        <v>61</v>
      </c>
      <c r="E28" s="7" t="s">
        <v>27</v>
      </c>
      <c r="F28" s="7" t="s">
        <v>92</v>
      </c>
      <c r="G28" s="7">
        <v>165</v>
      </c>
    </row>
    <row r="29" spans="1:11" x14ac:dyDescent="0.25">
      <c r="A29" s="98">
        <v>29</v>
      </c>
      <c r="B29" s="9">
        <v>45585</v>
      </c>
      <c r="C29" s="7" t="s">
        <v>15</v>
      </c>
      <c r="D29" s="7" t="s">
        <v>61</v>
      </c>
      <c r="E29" s="7" t="s">
        <v>19</v>
      </c>
      <c r="F29" s="7" t="s">
        <v>104</v>
      </c>
      <c r="G29" s="7">
        <v>76</v>
      </c>
    </row>
    <row r="30" spans="1:11" x14ac:dyDescent="0.25">
      <c r="A30" s="98">
        <v>30</v>
      </c>
      <c r="B30" s="9">
        <v>45590</v>
      </c>
      <c r="C30" s="7" t="s">
        <v>15</v>
      </c>
      <c r="D30" s="7" t="s">
        <v>61</v>
      </c>
      <c r="E30" s="7" t="s">
        <v>23</v>
      </c>
      <c r="F30" s="7" t="s">
        <v>93</v>
      </c>
      <c r="G30" s="7">
        <v>57</v>
      </c>
    </row>
    <row r="31" spans="1:11" x14ac:dyDescent="0.25">
      <c r="A31" s="98">
        <v>31</v>
      </c>
      <c r="B31" s="9">
        <v>45592</v>
      </c>
      <c r="C31" s="7" t="s">
        <v>15</v>
      </c>
      <c r="D31" s="7" t="s">
        <v>61</v>
      </c>
      <c r="E31" s="7" t="s">
        <v>31</v>
      </c>
      <c r="F31" s="7" t="s">
        <v>80</v>
      </c>
      <c r="G31" s="7">
        <v>50</v>
      </c>
      <c r="K31" s="7" t="s">
        <v>105</v>
      </c>
    </row>
    <row r="32" spans="1:11" x14ac:dyDescent="0.25">
      <c r="A32" s="98">
        <v>32</v>
      </c>
      <c r="B32" s="9">
        <v>45598</v>
      </c>
      <c r="C32" s="7" t="s">
        <v>12</v>
      </c>
      <c r="D32" s="7" t="s">
        <v>83</v>
      </c>
      <c r="E32" s="7" t="s">
        <v>23</v>
      </c>
      <c r="F32" s="7" t="s">
        <v>106</v>
      </c>
    </row>
    <row r="33" spans="1:11" x14ac:dyDescent="0.25">
      <c r="A33" s="98">
        <v>33</v>
      </c>
      <c r="B33" s="9">
        <v>45600</v>
      </c>
      <c r="C33" s="7" t="s">
        <v>14</v>
      </c>
      <c r="D33" s="7" t="s">
        <v>61</v>
      </c>
      <c r="E33" s="7" t="s">
        <v>27</v>
      </c>
      <c r="F33" s="7" t="s">
        <v>101</v>
      </c>
      <c r="G33" s="7">
        <v>82</v>
      </c>
    </row>
    <row r="34" spans="1:11" x14ac:dyDescent="0.25">
      <c r="A34" s="98">
        <v>34</v>
      </c>
      <c r="B34" s="9">
        <v>45605</v>
      </c>
      <c r="C34" s="7" t="s">
        <v>14</v>
      </c>
      <c r="D34" s="7" t="s">
        <v>61</v>
      </c>
      <c r="E34" s="7" t="s">
        <v>31</v>
      </c>
      <c r="F34" s="7" t="s">
        <v>68</v>
      </c>
      <c r="G34" s="7">
        <v>59</v>
      </c>
      <c r="H34" s="7" t="s">
        <v>78</v>
      </c>
    </row>
    <row r="35" spans="1:11" x14ac:dyDescent="0.25">
      <c r="A35" s="98">
        <v>35</v>
      </c>
      <c r="B35" s="9">
        <v>45605</v>
      </c>
      <c r="C35" s="7" t="s">
        <v>14</v>
      </c>
      <c r="D35" s="7" t="s">
        <v>99</v>
      </c>
      <c r="E35" s="7" t="s">
        <v>19</v>
      </c>
      <c r="F35" s="7" t="s">
        <v>87</v>
      </c>
      <c r="K35" s="7" t="s">
        <v>107</v>
      </c>
    </row>
    <row r="36" spans="1:11" x14ac:dyDescent="0.25">
      <c r="A36" s="98">
        <v>36</v>
      </c>
      <c r="B36" s="9">
        <v>45606</v>
      </c>
      <c r="C36" s="7" t="s">
        <v>14</v>
      </c>
      <c r="D36" s="7" t="s">
        <v>61</v>
      </c>
      <c r="E36" s="7" t="s">
        <v>31</v>
      </c>
      <c r="F36" s="7" t="s">
        <v>108</v>
      </c>
      <c r="G36" s="7">
        <v>65</v>
      </c>
      <c r="H36" s="7" t="s">
        <v>78</v>
      </c>
    </row>
    <row r="37" spans="1:11" x14ac:dyDescent="0.25">
      <c r="A37" s="98">
        <v>37</v>
      </c>
      <c r="B37" s="9">
        <v>45606</v>
      </c>
      <c r="C37" s="7" t="s">
        <v>14</v>
      </c>
      <c r="D37" s="7" t="s">
        <v>61</v>
      </c>
      <c r="E37" s="7" t="s">
        <v>19</v>
      </c>
      <c r="F37" s="7" t="s">
        <v>109</v>
      </c>
      <c r="G37" s="7">
        <v>72</v>
      </c>
    </row>
    <row r="38" spans="1:11" x14ac:dyDescent="0.25">
      <c r="A38" s="98">
        <v>38</v>
      </c>
      <c r="B38" s="9">
        <v>45607</v>
      </c>
      <c r="C38" s="7" t="s">
        <v>13</v>
      </c>
      <c r="D38" s="7" t="s">
        <v>83</v>
      </c>
      <c r="E38" s="7" t="s">
        <v>23</v>
      </c>
      <c r="F38" s="7" t="s">
        <v>86</v>
      </c>
    </row>
    <row r="39" spans="1:11" x14ac:dyDescent="0.25">
      <c r="A39" s="98">
        <v>39</v>
      </c>
      <c r="B39" s="9">
        <v>45619</v>
      </c>
      <c r="C39" s="7" t="s">
        <v>13</v>
      </c>
      <c r="D39" s="7" t="s">
        <v>61</v>
      </c>
      <c r="E39" s="7" t="s">
        <v>31</v>
      </c>
      <c r="F39" s="7" t="s">
        <v>68</v>
      </c>
      <c r="G39" s="7">
        <v>108</v>
      </c>
      <c r="H39" s="7" t="s">
        <v>77</v>
      </c>
      <c r="I39" s="7">
        <v>1</v>
      </c>
    </row>
    <row r="40" spans="1:11" x14ac:dyDescent="0.25">
      <c r="A40" s="98">
        <v>40</v>
      </c>
      <c r="B40" s="9">
        <v>45634</v>
      </c>
      <c r="C40" s="7" t="s">
        <v>14</v>
      </c>
      <c r="D40" s="7" t="s">
        <v>61</v>
      </c>
      <c r="E40" s="7" t="s">
        <v>27</v>
      </c>
      <c r="F40" s="99" t="s">
        <v>110</v>
      </c>
      <c r="G40" s="7">
        <v>75</v>
      </c>
    </row>
    <row r="41" spans="1:11" x14ac:dyDescent="0.25">
      <c r="A41" s="98">
        <v>41</v>
      </c>
      <c r="B41" s="9">
        <v>45634</v>
      </c>
      <c r="C41" s="7" t="s">
        <v>14</v>
      </c>
      <c r="D41" s="7" t="s">
        <v>61</v>
      </c>
      <c r="E41" s="7" t="s">
        <v>31</v>
      </c>
      <c r="F41" s="99" t="s">
        <v>65</v>
      </c>
      <c r="G41" s="7">
        <v>80</v>
      </c>
      <c r="H41" s="7" t="s">
        <v>77</v>
      </c>
      <c r="K41" s="7" t="s">
        <v>105</v>
      </c>
    </row>
    <row r="42" spans="1:11" x14ac:dyDescent="0.25">
      <c r="A42" s="98">
        <v>42</v>
      </c>
      <c r="B42" s="9">
        <v>45647</v>
      </c>
      <c r="C42" s="7" t="s">
        <v>14</v>
      </c>
      <c r="D42" s="7" t="s">
        <v>61</v>
      </c>
      <c r="E42" s="7" t="s">
        <v>23</v>
      </c>
      <c r="F42" s="7" t="s">
        <v>111</v>
      </c>
      <c r="G42" s="7">
        <v>67</v>
      </c>
    </row>
    <row r="43" spans="1:11" x14ac:dyDescent="0.25">
      <c r="A43" s="98">
        <v>43</v>
      </c>
      <c r="B43" s="9">
        <v>45655</v>
      </c>
      <c r="C43" s="7" t="s">
        <v>14</v>
      </c>
      <c r="D43" s="7" t="s">
        <v>61</v>
      </c>
      <c r="E43" s="7" t="s">
        <v>19</v>
      </c>
      <c r="F43" s="7" t="s">
        <v>81</v>
      </c>
      <c r="G43" s="7">
        <v>50</v>
      </c>
    </row>
    <row r="44" spans="1:11" x14ac:dyDescent="0.25">
      <c r="A44" s="98">
        <v>44</v>
      </c>
      <c r="B44" s="9">
        <v>45663</v>
      </c>
      <c r="C44" s="7" t="s">
        <v>14</v>
      </c>
      <c r="D44" s="7" t="s">
        <v>61</v>
      </c>
      <c r="E44" s="7" t="s">
        <v>19</v>
      </c>
      <c r="F44" s="7" t="s">
        <v>81</v>
      </c>
      <c r="G44" s="7">
        <v>64</v>
      </c>
    </row>
    <row r="45" spans="1:11" x14ac:dyDescent="0.25">
      <c r="A45" s="98">
        <v>45</v>
      </c>
      <c r="B45" s="9">
        <v>45682</v>
      </c>
      <c r="C45" s="7" t="s">
        <v>14</v>
      </c>
      <c r="D45" s="7" t="s">
        <v>61</v>
      </c>
      <c r="E45" s="7" t="s">
        <v>23</v>
      </c>
      <c r="F45" s="7" t="s">
        <v>112</v>
      </c>
      <c r="G45" s="7">
        <v>57</v>
      </c>
    </row>
    <row r="46" spans="1:11" x14ac:dyDescent="0.25">
      <c r="A46" s="25">
        <v>46</v>
      </c>
      <c r="B46" s="9">
        <v>45683</v>
      </c>
      <c r="C46" s="7" t="s">
        <v>14</v>
      </c>
      <c r="D46" s="7" t="s">
        <v>61</v>
      </c>
      <c r="E46" s="7" t="s">
        <v>23</v>
      </c>
      <c r="F46" s="7" t="s">
        <v>111</v>
      </c>
      <c r="G46" s="7">
        <v>56</v>
      </c>
    </row>
    <row r="47" spans="1:11" x14ac:dyDescent="0.25">
      <c r="A47" s="25">
        <v>47</v>
      </c>
      <c r="B47" s="9">
        <v>45697</v>
      </c>
      <c r="C47" s="7" t="s">
        <v>12</v>
      </c>
      <c r="D47" s="7" t="s">
        <v>83</v>
      </c>
      <c r="E47" s="7" t="s">
        <v>23</v>
      </c>
      <c r="K47" s="7" t="s">
        <v>84</v>
      </c>
    </row>
  </sheetData>
  <autoFilter ref="B1:K47" xr:uid="{00000000-0001-0000-0100-000000000000}"/>
  <phoneticPr fontId="3" type="noConversion"/>
  <dataValidations count="1">
    <dataValidation type="whole" allowBlank="1" showInputMessage="1" showErrorMessage="1" sqref="I2:J103 G2:G103" xr:uid="{79E5B45B-3F92-497F-AA62-9F294A9A3321}">
      <formula1>0</formula1>
      <formula2>1000</formula2>
    </dataValidation>
  </dataValidations>
  <pageMargins left="0.75" right="0.75" top="1" bottom="1" header="0.5" footer="0.5"/>
  <pageSetup paperSize="9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11B4CF56-65C9-44D3-8677-6DD3B46B6DD1}">
          <x14:formula1>
            <xm:f>Tabeller!$C$1:$C$4</xm:f>
          </x14:formula1>
          <xm:sqref>D2:D103</xm:sqref>
        </x14:dataValidation>
        <x14:dataValidation type="list" allowBlank="1" showInputMessage="1" showErrorMessage="1" xr:uid="{1ED88670-F4DE-46D3-A4F7-ED550A7A86A1}">
          <x14:formula1>
            <xm:f>Tabeller!$D$1:$D$5</xm:f>
          </x14:formula1>
          <xm:sqref>E2:E103</xm:sqref>
        </x14:dataValidation>
        <x14:dataValidation type="list" allowBlank="1" showInputMessage="1" showErrorMessage="1" xr:uid="{37BF965A-8D26-430A-9594-C3F922BD5B98}">
          <x14:formula1>
            <xm:f>Tabeller!$E$1:$E$48</xm:f>
          </x14:formula1>
          <xm:sqref>F2:F103</xm:sqref>
        </x14:dataValidation>
        <x14:dataValidation type="list" allowBlank="1" showInputMessage="1" showErrorMessage="1" xr:uid="{4A07EE9E-BBF6-454F-ADB0-57003DD05C41}">
          <x14:formula1>
            <xm:f>Tabeller!$F$1:$F$2</xm:f>
          </x14:formula1>
          <xm:sqref>H2:H103</xm:sqref>
        </x14:dataValidation>
        <x14:dataValidation type="list" allowBlank="1" showInputMessage="1" showErrorMessage="1" xr:uid="{0C8A7A97-BBB2-45B7-99EC-0867D1CAAF18}">
          <x14:formula1>
            <xm:f>Tabeller!$A$2:$A$5</xm:f>
          </x14:formula1>
          <xm:sqref>C2:C103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C23"/>
  <sheetViews>
    <sheetView showGridLines="0" tabSelected="1" workbookViewId="0">
      <selection activeCell="AD8" sqref="AD8"/>
    </sheetView>
  </sheetViews>
  <sheetFormatPr defaultColWidth="9.140625" defaultRowHeight="15" x14ac:dyDescent="0.25"/>
  <cols>
    <col min="1" max="1" width="3.42578125" style="7" customWidth="1"/>
    <col min="2" max="2" width="16.7109375" style="7" customWidth="1"/>
    <col min="3" max="3" width="10.85546875" style="7" bestFit="1" customWidth="1"/>
    <col min="4" max="4" width="10.42578125" style="7" hidden="1" customWidth="1"/>
    <col min="5" max="5" width="12.5703125" style="7" bestFit="1" customWidth="1"/>
    <col min="6" max="29" width="5" style="7" customWidth="1"/>
    <col min="30" max="16384" width="9.140625" style="7"/>
  </cols>
  <sheetData>
    <row r="1" spans="2:29" ht="26.25" customHeight="1" x14ac:dyDescent="0.25"/>
    <row r="2" spans="2:29" x14ac:dyDescent="0.25">
      <c r="F2" s="134" t="s">
        <v>113</v>
      </c>
      <c r="G2" s="135"/>
      <c r="H2" s="135"/>
      <c r="I2" s="135"/>
      <c r="J2" s="135"/>
      <c r="K2" s="136"/>
      <c r="L2" s="143" t="s">
        <v>159</v>
      </c>
      <c r="M2" s="144"/>
      <c r="N2" s="144"/>
      <c r="O2" s="145"/>
      <c r="P2" s="137" t="s">
        <v>162</v>
      </c>
      <c r="Q2" s="138"/>
      <c r="R2" s="138"/>
      <c r="S2" s="138"/>
      <c r="T2" s="139"/>
      <c r="U2" s="146" t="s">
        <v>163</v>
      </c>
      <c r="V2" s="147"/>
      <c r="W2" s="147"/>
      <c r="X2" s="148"/>
      <c r="Y2" s="140" t="s">
        <v>114</v>
      </c>
      <c r="Z2" s="141"/>
      <c r="AA2" s="141"/>
      <c r="AB2" s="142"/>
    </row>
    <row r="3" spans="2:29" ht="108.75" customHeight="1" x14ac:dyDescent="0.25">
      <c r="B3" s="7" t="s">
        <v>55</v>
      </c>
      <c r="C3" s="7" t="s">
        <v>10</v>
      </c>
      <c r="D3" s="7" t="s">
        <v>115</v>
      </c>
      <c r="E3" s="7" t="s">
        <v>116</v>
      </c>
      <c r="F3" s="104" t="s">
        <v>12</v>
      </c>
      <c r="G3" s="104" t="s">
        <v>117</v>
      </c>
      <c r="H3" s="104" t="s">
        <v>118</v>
      </c>
      <c r="I3" s="104" t="s">
        <v>119</v>
      </c>
      <c r="J3" s="104" t="s">
        <v>120</v>
      </c>
      <c r="K3" s="104" t="s">
        <v>121</v>
      </c>
      <c r="L3" s="105" t="s">
        <v>12</v>
      </c>
      <c r="M3" s="105" t="s">
        <v>117</v>
      </c>
      <c r="N3" s="105" t="s">
        <v>160</v>
      </c>
      <c r="O3" s="105" t="s">
        <v>161</v>
      </c>
      <c r="P3" s="101" t="s">
        <v>122</v>
      </c>
      <c r="Q3" s="101" t="s">
        <v>123</v>
      </c>
      <c r="R3" s="101" t="s">
        <v>124</v>
      </c>
      <c r="S3" s="101" t="s">
        <v>125</v>
      </c>
      <c r="T3" s="101" t="s">
        <v>126</v>
      </c>
      <c r="U3" s="106" t="s">
        <v>12</v>
      </c>
      <c r="V3" s="106" t="s">
        <v>117</v>
      </c>
      <c r="W3" s="106" t="s">
        <v>160</v>
      </c>
      <c r="X3" s="106" t="s">
        <v>161</v>
      </c>
      <c r="Y3" s="103" t="s">
        <v>128</v>
      </c>
      <c r="Z3" s="103" t="s">
        <v>129</v>
      </c>
      <c r="AA3" s="103" t="s">
        <v>130</v>
      </c>
      <c r="AB3" s="103" t="s">
        <v>131</v>
      </c>
      <c r="AC3" s="102" t="s">
        <v>127</v>
      </c>
    </row>
    <row r="4" spans="2:29" x14ac:dyDescent="0.25">
      <c r="B4" s="11" t="s">
        <v>19</v>
      </c>
      <c r="C4" s="12">
        <v>3070</v>
      </c>
      <c r="D4" s="13">
        <v>24</v>
      </c>
      <c r="E4" s="13">
        <v>458</v>
      </c>
      <c r="F4" s="107">
        <v>13</v>
      </c>
      <c r="G4" s="107">
        <v>6</v>
      </c>
      <c r="H4" s="107">
        <v>6</v>
      </c>
      <c r="I4" s="107">
        <v>1</v>
      </c>
      <c r="J4" s="107">
        <v>3</v>
      </c>
      <c r="K4" s="107">
        <v>5</v>
      </c>
      <c r="L4" s="107"/>
      <c r="M4" s="107"/>
      <c r="N4" s="107"/>
      <c r="O4" s="107"/>
      <c r="P4" s="11">
        <v>1</v>
      </c>
      <c r="Q4" s="11"/>
      <c r="R4" s="11">
        <v>3</v>
      </c>
      <c r="S4" s="11"/>
      <c r="T4" s="11"/>
      <c r="U4" s="11"/>
      <c r="V4" s="11"/>
      <c r="W4" s="11"/>
      <c r="X4" s="11"/>
      <c r="Y4" s="23"/>
      <c r="Z4" s="23"/>
      <c r="AA4" s="23"/>
      <c r="AB4" s="23"/>
      <c r="AC4" s="23"/>
    </row>
    <row r="5" spans="2:29" x14ac:dyDescent="0.25">
      <c r="B5" s="11" t="s">
        <v>23</v>
      </c>
      <c r="C5" s="12">
        <v>4628</v>
      </c>
      <c r="D5" s="13">
        <v>5</v>
      </c>
      <c r="E5" s="13">
        <f>(37*8)+(28*7)+(20*6)+(17*7)+(11*4)</f>
        <v>775</v>
      </c>
      <c r="F5" s="107">
        <v>5</v>
      </c>
      <c r="G5" s="107">
        <v>6</v>
      </c>
      <c r="H5" s="107"/>
      <c r="I5" s="107"/>
      <c r="J5" s="107"/>
      <c r="K5" s="107">
        <v>3</v>
      </c>
      <c r="L5" s="107">
        <v>1</v>
      </c>
      <c r="M5" s="107"/>
      <c r="N5" s="107"/>
      <c r="O5" s="107"/>
      <c r="P5" s="11"/>
      <c r="Q5" s="11"/>
      <c r="R5" s="11"/>
      <c r="S5" s="14"/>
      <c r="T5" s="11"/>
      <c r="U5" s="11"/>
      <c r="V5" s="11"/>
      <c r="W5" s="11"/>
      <c r="X5" s="11"/>
      <c r="Y5" s="23"/>
      <c r="Z5" s="23"/>
      <c r="AA5" s="23"/>
      <c r="AB5" s="23"/>
      <c r="AC5" s="23"/>
    </row>
    <row r="6" spans="2:29" x14ac:dyDescent="0.25">
      <c r="B6" s="11" t="s">
        <v>27</v>
      </c>
      <c r="C6" s="12">
        <v>6171</v>
      </c>
      <c r="D6" s="13">
        <v>47</v>
      </c>
      <c r="E6" s="13">
        <v>1648</v>
      </c>
      <c r="F6" s="107">
        <v>23</v>
      </c>
      <c r="G6" s="107">
        <v>16</v>
      </c>
      <c r="H6" s="107">
        <v>15</v>
      </c>
      <c r="I6" s="107">
        <v>2</v>
      </c>
      <c r="J6" s="107">
        <v>2</v>
      </c>
      <c r="K6" s="107">
        <v>6</v>
      </c>
      <c r="L6" s="107">
        <v>3</v>
      </c>
      <c r="M6" s="107">
        <v>3</v>
      </c>
      <c r="N6" s="107">
        <v>1</v>
      </c>
      <c r="O6" s="107">
        <v>2</v>
      </c>
      <c r="P6" s="11"/>
      <c r="Q6" s="11">
        <v>2</v>
      </c>
      <c r="R6" s="11"/>
      <c r="S6" s="11"/>
      <c r="T6" s="11"/>
      <c r="U6" s="11"/>
      <c r="V6" s="11"/>
      <c r="W6" s="11"/>
      <c r="X6" s="11"/>
      <c r="Y6" s="23"/>
      <c r="Z6" s="23"/>
      <c r="AA6" s="23"/>
      <c r="AB6" s="23"/>
      <c r="AC6" s="23"/>
    </row>
    <row r="7" spans="2:29" x14ac:dyDescent="0.25">
      <c r="B7" s="11" t="s">
        <v>31</v>
      </c>
      <c r="C7" s="12">
        <v>3537</v>
      </c>
      <c r="D7" s="16">
        <v>7</v>
      </c>
      <c r="E7" s="16">
        <v>585</v>
      </c>
      <c r="F7" s="108">
        <v>5</v>
      </c>
      <c r="G7" s="108">
        <v>7</v>
      </c>
      <c r="H7" s="108">
        <v>3</v>
      </c>
      <c r="I7" s="108"/>
      <c r="J7" s="108">
        <v>3</v>
      </c>
      <c r="K7" s="108">
        <v>1</v>
      </c>
      <c r="L7" s="108"/>
      <c r="M7" s="108"/>
      <c r="N7" s="108"/>
      <c r="O7" s="108"/>
      <c r="P7" s="15">
        <v>1</v>
      </c>
      <c r="Q7" s="15">
        <v>4</v>
      </c>
      <c r="R7" s="15">
        <v>7</v>
      </c>
      <c r="S7" s="15">
        <v>3</v>
      </c>
      <c r="T7" s="15"/>
      <c r="U7" s="15"/>
      <c r="V7" s="15"/>
      <c r="W7" s="15"/>
      <c r="X7" s="15"/>
      <c r="Y7" s="23"/>
      <c r="Z7" s="23"/>
      <c r="AA7" s="23"/>
      <c r="AB7" s="23"/>
      <c r="AC7" s="23">
        <v>21</v>
      </c>
    </row>
    <row r="8" spans="2:29" x14ac:dyDescent="0.25">
      <c r="B8" s="17" t="s">
        <v>132</v>
      </c>
      <c r="C8" s="18">
        <f>SUM(C4:C7)</f>
        <v>17406</v>
      </c>
      <c r="D8" s="17">
        <f>SUM(D4:D7)</f>
        <v>83</v>
      </c>
      <c r="E8" s="17">
        <f>SUM(E4:E7)</f>
        <v>3466</v>
      </c>
      <c r="F8" s="17">
        <f t="shared" ref="F8:AB8" si="0">SUM(F4:F7)</f>
        <v>46</v>
      </c>
      <c r="G8" s="17">
        <f t="shared" si="0"/>
        <v>35</v>
      </c>
      <c r="H8" s="17">
        <f t="shared" si="0"/>
        <v>24</v>
      </c>
      <c r="I8" s="17">
        <f t="shared" si="0"/>
        <v>3</v>
      </c>
      <c r="J8" s="17">
        <f t="shared" si="0"/>
        <v>8</v>
      </c>
      <c r="K8" s="17">
        <f t="shared" si="0"/>
        <v>15</v>
      </c>
      <c r="L8" s="17">
        <f>SUM(L4:L7)</f>
        <v>4</v>
      </c>
      <c r="M8" s="17">
        <f t="shared" ref="M8:O8" si="1">SUM(M4:M7)</f>
        <v>3</v>
      </c>
      <c r="N8" s="17">
        <f t="shared" si="1"/>
        <v>1</v>
      </c>
      <c r="O8" s="17">
        <f t="shared" si="1"/>
        <v>2</v>
      </c>
      <c r="P8" s="17">
        <f t="shared" si="0"/>
        <v>2</v>
      </c>
      <c r="Q8" s="17">
        <f t="shared" si="0"/>
        <v>6</v>
      </c>
      <c r="R8" s="17">
        <f t="shared" si="0"/>
        <v>10</v>
      </c>
      <c r="S8" s="17">
        <f t="shared" si="0"/>
        <v>3</v>
      </c>
      <c r="T8" s="17">
        <f t="shared" si="0"/>
        <v>0</v>
      </c>
      <c r="U8" s="17">
        <f t="shared" si="0"/>
        <v>0</v>
      </c>
      <c r="V8" s="17">
        <f t="shared" si="0"/>
        <v>0</v>
      </c>
      <c r="W8" s="17">
        <f t="shared" si="0"/>
        <v>0</v>
      </c>
      <c r="X8" s="17">
        <f t="shared" si="0"/>
        <v>0</v>
      </c>
      <c r="Y8" s="17">
        <f t="shared" si="0"/>
        <v>0</v>
      </c>
      <c r="Z8" s="17">
        <f t="shared" si="0"/>
        <v>0</v>
      </c>
      <c r="AA8" s="17">
        <f t="shared" si="0"/>
        <v>0</v>
      </c>
      <c r="AB8" s="17">
        <f t="shared" si="0"/>
        <v>0</v>
      </c>
      <c r="AC8" s="17">
        <f>SUM(AC4:AC7)</f>
        <v>21</v>
      </c>
    </row>
    <row r="9" spans="2:29" x14ac:dyDescent="0.25">
      <c r="E9" s="11" t="s">
        <v>133</v>
      </c>
      <c r="F9" s="11">
        <f>F8*1</f>
        <v>46</v>
      </c>
      <c r="G9" s="11">
        <f>G8*1</f>
        <v>35</v>
      </c>
      <c r="H9" s="11">
        <f>H8*1</f>
        <v>24</v>
      </c>
      <c r="I9" s="11">
        <f>I8*1</f>
        <v>3</v>
      </c>
      <c r="J9" s="11">
        <v>0</v>
      </c>
      <c r="K9" s="11">
        <f>K8*1</f>
        <v>15</v>
      </c>
    </row>
    <row r="10" spans="2:29" x14ac:dyDescent="0.25">
      <c r="E10" s="11" t="s">
        <v>16</v>
      </c>
      <c r="F10" s="11">
        <v>0</v>
      </c>
      <c r="G10" s="11">
        <v>0</v>
      </c>
      <c r="H10" s="11">
        <f>H8*1</f>
        <v>24</v>
      </c>
      <c r="I10" s="11">
        <f>I8*2</f>
        <v>6</v>
      </c>
      <c r="J10" s="11">
        <f>J8*1</f>
        <v>8</v>
      </c>
      <c r="K10" s="11">
        <v>0</v>
      </c>
    </row>
    <row r="12" spans="2:29" x14ac:dyDescent="0.25">
      <c r="B12" s="19" t="s">
        <v>134</v>
      </c>
      <c r="C12" s="20">
        <f>SUM(F9:K9)</f>
        <v>123</v>
      </c>
    </row>
    <row r="13" spans="2:29" x14ac:dyDescent="0.25">
      <c r="B13" s="19" t="s">
        <v>135</v>
      </c>
      <c r="C13" s="20">
        <f>SUM(F9)</f>
        <v>46</v>
      </c>
    </row>
    <row r="14" spans="2:29" x14ac:dyDescent="0.25">
      <c r="B14" s="19" t="s">
        <v>136</v>
      </c>
      <c r="C14" s="20">
        <f>SUM(G9:I9)</f>
        <v>62</v>
      </c>
    </row>
    <row r="15" spans="2:29" x14ac:dyDescent="0.25">
      <c r="B15" s="19" t="s">
        <v>137</v>
      </c>
      <c r="C15" s="20">
        <f>SUM(H10:J10)</f>
        <v>38</v>
      </c>
    </row>
    <row r="16" spans="2:29" x14ac:dyDescent="0.25">
      <c r="B16" s="19" t="s">
        <v>138</v>
      </c>
      <c r="C16" s="20">
        <f>SUM(F9:K10)</f>
        <v>161</v>
      </c>
    </row>
    <row r="17" spans="2:16" x14ac:dyDescent="0.25">
      <c r="B17" s="19"/>
      <c r="C17" s="20"/>
    </row>
    <row r="18" spans="2:16" x14ac:dyDescent="0.25">
      <c r="B18" s="19" t="s">
        <v>139</v>
      </c>
      <c r="C18" s="21">
        <f>IFERROR(C13/C12,"-")</f>
        <v>0.37398373983739835</v>
      </c>
      <c r="N18" s="7">
        <v>37</v>
      </c>
      <c r="O18" s="7">
        <v>8</v>
      </c>
      <c r="P18" s="7">
        <f>O18*N18</f>
        <v>296</v>
      </c>
    </row>
    <row r="19" spans="2:16" x14ac:dyDescent="0.25">
      <c r="B19" s="19" t="s">
        <v>140</v>
      </c>
      <c r="C19" s="22">
        <f>IFERROR(C15/C14,"-")</f>
        <v>0.61290322580645162</v>
      </c>
      <c r="N19" s="7">
        <v>28</v>
      </c>
      <c r="O19" s="7">
        <v>7</v>
      </c>
      <c r="P19" s="7">
        <f t="shared" ref="P19:P22" si="2">O19*N19</f>
        <v>196</v>
      </c>
    </row>
    <row r="20" spans="2:16" x14ac:dyDescent="0.25">
      <c r="B20" s="19" t="s">
        <v>141</v>
      </c>
      <c r="C20" s="109" t="str">
        <f>ROUNDDOWN(E8/C16,0)&amp;" h "&amp;ROUND(((E8/C16)-ROUNDDOWN(E8/C16,0))*60,0)&amp;" min"</f>
        <v>21 h 32 min</v>
      </c>
      <c r="E20" s="110"/>
      <c r="N20" s="7">
        <v>20</v>
      </c>
      <c r="O20" s="7">
        <v>6</v>
      </c>
      <c r="P20" s="7">
        <f t="shared" si="2"/>
        <v>120</v>
      </c>
    </row>
    <row r="21" spans="2:16" x14ac:dyDescent="0.25">
      <c r="N21" s="7">
        <v>17</v>
      </c>
      <c r="O21" s="7">
        <v>7</v>
      </c>
      <c r="P21" s="7">
        <f t="shared" si="2"/>
        <v>119</v>
      </c>
    </row>
    <row r="22" spans="2:16" x14ac:dyDescent="0.25">
      <c r="N22" s="7">
        <v>11</v>
      </c>
      <c r="O22" s="7">
        <v>4</v>
      </c>
      <c r="P22" s="7">
        <f t="shared" si="2"/>
        <v>44</v>
      </c>
    </row>
    <row r="23" spans="2:16" x14ac:dyDescent="0.25">
      <c r="P23" s="7">
        <f>SUM(P18:P22)</f>
        <v>775</v>
      </c>
    </row>
  </sheetData>
  <mergeCells count="5">
    <mergeCell ref="F2:K2"/>
    <mergeCell ref="P2:T2"/>
    <mergeCell ref="Y2:AB2"/>
    <mergeCell ref="L2:O2"/>
    <mergeCell ref="U2:X2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76AF3-8749-40B1-A796-C5829A2B34C9}">
  <dimension ref="A1:F380"/>
  <sheetViews>
    <sheetView workbookViewId="0">
      <selection activeCell="F19" sqref="F19"/>
    </sheetView>
  </sheetViews>
  <sheetFormatPr defaultRowHeight="15" x14ac:dyDescent="0.25"/>
  <cols>
    <col min="1" max="4" width="13.140625" style="7" customWidth="1"/>
    <col min="5" max="5" width="18.7109375" style="7" bestFit="1" customWidth="1"/>
    <col min="6" max="6" width="13.140625" style="7" customWidth="1"/>
    <col min="7" max="7" width="13.140625" customWidth="1"/>
  </cols>
  <sheetData>
    <row r="1" spans="1:6" x14ac:dyDescent="0.25">
      <c r="A1" s="7" t="s">
        <v>16</v>
      </c>
      <c r="B1" s="7" t="s">
        <v>45</v>
      </c>
      <c r="C1" s="7" t="s">
        <v>61</v>
      </c>
      <c r="D1" s="7" t="s">
        <v>23</v>
      </c>
      <c r="E1" s="7" t="s">
        <v>108</v>
      </c>
      <c r="F1" s="7" t="s">
        <v>79</v>
      </c>
    </row>
    <row r="2" spans="1:6" x14ac:dyDescent="0.25">
      <c r="A2" s="7" t="s">
        <v>15</v>
      </c>
      <c r="B2" s="7" t="s">
        <v>44</v>
      </c>
      <c r="C2" s="7" t="s">
        <v>83</v>
      </c>
      <c r="D2" s="7" t="s">
        <v>19</v>
      </c>
      <c r="E2" s="7" t="s">
        <v>110</v>
      </c>
      <c r="F2" s="7" t="s">
        <v>77</v>
      </c>
    </row>
    <row r="3" spans="1:6" x14ac:dyDescent="0.25">
      <c r="A3" s="7" t="s">
        <v>14</v>
      </c>
      <c r="B3" s="7" t="s">
        <v>47</v>
      </c>
      <c r="C3" s="7" t="s">
        <v>99</v>
      </c>
      <c r="D3" s="7" t="s">
        <v>31</v>
      </c>
      <c r="E3" s="7" t="s">
        <v>93</v>
      </c>
    </row>
    <row r="4" spans="1:6" x14ac:dyDescent="0.25">
      <c r="A4" s="7" t="s">
        <v>13</v>
      </c>
      <c r="B4" s="7" t="s">
        <v>46</v>
      </c>
      <c r="C4" s="7" t="s">
        <v>142</v>
      </c>
      <c r="D4" s="7" t="s">
        <v>27</v>
      </c>
      <c r="E4" s="7" t="s">
        <v>103</v>
      </c>
      <c r="F4"/>
    </row>
    <row r="5" spans="1:6" x14ac:dyDescent="0.25">
      <c r="A5" s="7" t="s">
        <v>12</v>
      </c>
      <c r="B5" s="7" t="s">
        <v>16</v>
      </c>
      <c r="E5" s="7" t="s">
        <v>143</v>
      </c>
      <c r="F5"/>
    </row>
    <row r="6" spans="1:6" x14ac:dyDescent="0.25">
      <c r="E6" s="7" t="s">
        <v>144</v>
      </c>
      <c r="F6"/>
    </row>
    <row r="7" spans="1:6" x14ac:dyDescent="0.25">
      <c r="E7" s="7" t="s">
        <v>112</v>
      </c>
      <c r="F7"/>
    </row>
    <row r="8" spans="1:6" x14ac:dyDescent="0.25">
      <c r="B8"/>
      <c r="E8" s="7" t="s">
        <v>98</v>
      </c>
      <c r="F8"/>
    </row>
    <row r="9" spans="1:6" x14ac:dyDescent="0.25">
      <c r="B9"/>
      <c r="E9" s="7" t="s">
        <v>94</v>
      </c>
      <c r="F9"/>
    </row>
    <row r="10" spans="1:6" x14ac:dyDescent="0.25">
      <c r="B10"/>
      <c r="E10" s="7" t="s">
        <v>145</v>
      </c>
      <c r="F10"/>
    </row>
    <row r="11" spans="1:6" x14ac:dyDescent="0.25">
      <c r="B11"/>
      <c r="E11" s="7" t="s">
        <v>62</v>
      </c>
      <c r="F11"/>
    </row>
    <row r="12" spans="1:6" x14ac:dyDescent="0.25">
      <c r="B12"/>
      <c r="E12" s="7" t="s">
        <v>101</v>
      </c>
      <c r="F12"/>
    </row>
    <row r="13" spans="1:6" x14ac:dyDescent="0.25">
      <c r="B13"/>
      <c r="E13" s="7" t="s">
        <v>73</v>
      </c>
      <c r="F13"/>
    </row>
    <row r="14" spans="1:6" x14ac:dyDescent="0.25">
      <c r="B14"/>
      <c r="E14" s="7" t="s">
        <v>85</v>
      </c>
      <c r="F14"/>
    </row>
    <row r="15" spans="1:6" x14ac:dyDescent="0.25">
      <c r="B15"/>
      <c r="E15" s="7" t="s">
        <v>75</v>
      </c>
      <c r="F15"/>
    </row>
    <row r="16" spans="1:6" x14ac:dyDescent="0.25">
      <c r="B16"/>
      <c r="E16" s="7" t="s">
        <v>65</v>
      </c>
      <c r="F16"/>
    </row>
    <row r="17" spans="2:6" x14ac:dyDescent="0.25">
      <c r="B17"/>
      <c r="E17" s="7" t="s">
        <v>74</v>
      </c>
      <c r="F17"/>
    </row>
    <row r="18" spans="2:6" x14ac:dyDescent="0.25">
      <c r="B18"/>
      <c r="E18" s="7" t="s">
        <v>86</v>
      </c>
      <c r="F18"/>
    </row>
    <row r="19" spans="2:6" x14ac:dyDescent="0.25">
      <c r="B19"/>
      <c r="E19" s="7" t="s">
        <v>146</v>
      </c>
      <c r="F19"/>
    </row>
    <row r="20" spans="2:6" x14ac:dyDescent="0.25">
      <c r="B20"/>
      <c r="E20" s="7" t="s">
        <v>63</v>
      </c>
      <c r="F20"/>
    </row>
    <row r="21" spans="2:6" x14ac:dyDescent="0.25">
      <c r="B21"/>
      <c r="E21" s="7" t="s">
        <v>147</v>
      </c>
      <c r="F21"/>
    </row>
    <row r="22" spans="2:6" x14ac:dyDescent="0.25">
      <c r="B22"/>
      <c r="E22" s="7" t="s">
        <v>106</v>
      </c>
      <c r="F22"/>
    </row>
    <row r="23" spans="2:6" x14ac:dyDescent="0.25">
      <c r="B23"/>
      <c r="E23" s="7" t="s">
        <v>148</v>
      </c>
      <c r="F23"/>
    </row>
    <row r="24" spans="2:6" x14ac:dyDescent="0.25">
      <c r="B24"/>
      <c r="E24" s="7" t="s">
        <v>92</v>
      </c>
      <c r="F24"/>
    </row>
    <row r="25" spans="2:6" x14ac:dyDescent="0.25">
      <c r="B25"/>
      <c r="E25" s="7" t="s">
        <v>67</v>
      </c>
      <c r="F25"/>
    </row>
    <row r="26" spans="2:6" x14ac:dyDescent="0.25">
      <c r="B26"/>
      <c r="E26" s="7" t="s">
        <v>87</v>
      </c>
      <c r="F26"/>
    </row>
    <row r="27" spans="2:6" x14ac:dyDescent="0.25">
      <c r="B27"/>
      <c r="E27" s="7" t="s">
        <v>95</v>
      </c>
      <c r="F27"/>
    </row>
    <row r="28" spans="2:6" x14ac:dyDescent="0.25">
      <c r="B28"/>
      <c r="E28" s="7" t="s">
        <v>149</v>
      </c>
      <c r="F28"/>
    </row>
    <row r="29" spans="2:6" x14ac:dyDescent="0.25">
      <c r="B29"/>
      <c r="E29" s="7" t="s">
        <v>109</v>
      </c>
      <c r="F29"/>
    </row>
    <row r="30" spans="2:6" x14ac:dyDescent="0.25">
      <c r="B30"/>
      <c r="E30" s="7" t="s">
        <v>150</v>
      </c>
      <c r="F30"/>
    </row>
    <row r="31" spans="2:6" x14ac:dyDescent="0.25">
      <c r="B31"/>
      <c r="E31" s="7" t="s">
        <v>80</v>
      </c>
      <c r="F31"/>
    </row>
    <row r="32" spans="2:6" x14ac:dyDescent="0.25">
      <c r="B32"/>
      <c r="E32" s="7" t="s">
        <v>151</v>
      </c>
      <c r="F32"/>
    </row>
    <row r="33" spans="2:6" x14ac:dyDescent="0.25">
      <c r="B33"/>
      <c r="E33" s="7" t="s">
        <v>69</v>
      </c>
      <c r="F33"/>
    </row>
    <row r="34" spans="2:6" x14ac:dyDescent="0.25">
      <c r="B34"/>
      <c r="E34" s="7" t="s">
        <v>89</v>
      </c>
      <c r="F34"/>
    </row>
    <row r="35" spans="2:6" x14ac:dyDescent="0.25">
      <c r="B35"/>
      <c r="E35" s="7" t="s">
        <v>152</v>
      </c>
      <c r="F35"/>
    </row>
    <row r="36" spans="2:6" x14ac:dyDescent="0.25">
      <c r="B36"/>
      <c r="E36" s="7" t="s">
        <v>68</v>
      </c>
      <c r="F36"/>
    </row>
    <row r="37" spans="2:6" x14ac:dyDescent="0.25">
      <c r="B37"/>
      <c r="E37" s="7" t="s">
        <v>66</v>
      </c>
      <c r="F37"/>
    </row>
    <row r="38" spans="2:6" x14ac:dyDescent="0.25">
      <c r="B38"/>
      <c r="E38" s="7" t="s">
        <v>90</v>
      </c>
      <c r="F38"/>
    </row>
    <row r="39" spans="2:6" x14ac:dyDescent="0.25">
      <c r="B39"/>
      <c r="E39" s="7" t="s">
        <v>153</v>
      </c>
      <c r="F39"/>
    </row>
    <row r="40" spans="2:6" x14ac:dyDescent="0.25">
      <c r="B40"/>
      <c r="E40" s="7" t="s">
        <v>154</v>
      </c>
      <c r="F40"/>
    </row>
    <row r="41" spans="2:6" x14ac:dyDescent="0.25">
      <c r="B41"/>
      <c r="E41" s="7" t="s">
        <v>155</v>
      </c>
      <c r="F41"/>
    </row>
    <row r="42" spans="2:6" x14ac:dyDescent="0.25">
      <c r="B42"/>
      <c r="E42" s="7" t="s">
        <v>104</v>
      </c>
      <c r="F42"/>
    </row>
    <row r="43" spans="2:6" x14ac:dyDescent="0.25">
      <c r="B43"/>
      <c r="E43" s="7" t="s">
        <v>76</v>
      </c>
      <c r="F43"/>
    </row>
    <row r="44" spans="2:6" x14ac:dyDescent="0.25">
      <c r="B44"/>
      <c r="E44" s="7" t="s">
        <v>97</v>
      </c>
      <c r="F44"/>
    </row>
    <row r="45" spans="2:6" x14ac:dyDescent="0.25">
      <c r="B45"/>
      <c r="E45" s="7" t="s">
        <v>111</v>
      </c>
      <c r="F45"/>
    </row>
    <row r="46" spans="2:6" x14ac:dyDescent="0.25">
      <c r="B46"/>
      <c r="E46" s="7" t="s">
        <v>81</v>
      </c>
      <c r="F46"/>
    </row>
    <row r="47" spans="2:6" x14ac:dyDescent="0.25">
      <c r="B47"/>
      <c r="E47" s="7" t="s">
        <v>156</v>
      </c>
      <c r="F47"/>
    </row>
    <row r="48" spans="2:6" x14ac:dyDescent="0.25">
      <c r="B48"/>
      <c r="E48" s="7" t="s">
        <v>157</v>
      </c>
      <c r="F48"/>
    </row>
    <row r="49" spans="2:6" x14ac:dyDescent="0.25">
      <c r="B49"/>
      <c r="F49"/>
    </row>
    <row r="50" spans="2:6" x14ac:dyDescent="0.25">
      <c r="B50"/>
      <c r="F50"/>
    </row>
    <row r="51" spans="2:6" x14ac:dyDescent="0.25">
      <c r="B51"/>
      <c r="F51"/>
    </row>
    <row r="52" spans="2:6" x14ac:dyDescent="0.25">
      <c r="B52"/>
      <c r="F52"/>
    </row>
    <row r="53" spans="2:6" x14ac:dyDescent="0.25">
      <c r="B53"/>
      <c r="F53"/>
    </row>
    <row r="54" spans="2:6" x14ac:dyDescent="0.25">
      <c r="B54"/>
      <c r="F54"/>
    </row>
    <row r="55" spans="2:6" x14ac:dyDescent="0.25">
      <c r="B55"/>
      <c r="F55"/>
    </row>
    <row r="56" spans="2:6" x14ac:dyDescent="0.25">
      <c r="B56"/>
      <c r="F56"/>
    </row>
    <row r="57" spans="2:6" x14ac:dyDescent="0.25">
      <c r="B57"/>
      <c r="F57"/>
    </row>
    <row r="58" spans="2:6" x14ac:dyDescent="0.25">
      <c r="B58"/>
      <c r="F58"/>
    </row>
    <row r="59" spans="2:6" x14ac:dyDescent="0.25">
      <c r="B59"/>
      <c r="F59"/>
    </row>
    <row r="60" spans="2:6" x14ac:dyDescent="0.25">
      <c r="B60"/>
      <c r="F60"/>
    </row>
    <row r="61" spans="2:6" x14ac:dyDescent="0.25">
      <c r="B61"/>
      <c r="F61"/>
    </row>
    <row r="62" spans="2:6" x14ac:dyDescent="0.25">
      <c r="B62"/>
      <c r="F62"/>
    </row>
    <row r="63" spans="2:6" x14ac:dyDescent="0.25">
      <c r="B63"/>
      <c r="F63"/>
    </row>
    <row r="64" spans="2:6" x14ac:dyDescent="0.25">
      <c r="B64"/>
      <c r="F64"/>
    </row>
    <row r="65" spans="2:6" x14ac:dyDescent="0.25">
      <c r="B65"/>
      <c r="F65"/>
    </row>
    <row r="66" spans="2:6" x14ac:dyDescent="0.25">
      <c r="B66"/>
      <c r="F66"/>
    </row>
    <row r="67" spans="2:6" x14ac:dyDescent="0.25">
      <c r="B67"/>
      <c r="F67"/>
    </row>
    <row r="68" spans="2:6" x14ac:dyDescent="0.25">
      <c r="B68"/>
      <c r="F68"/>
    </row>
    <row r="69" spans="2:6" x14ac:dyDescent="0.25">
      <c r="B69"/>
      <c r="F69"/>
    </row>
    <row r="70" spans="2:6" x14ac:dyDescent="0.25">
      <c r="B70"/>
      <c r="F70"/>
    </row>
    <row r="71" spans="2:6" x14ac:dyDescent="0.25">
      <c r="B71"/>
      <c r="F71"/>
    </row>
    <row r="72" spans="2:6" x14ac:dyDescent="0.25">
      <c r="B72"/>
      <c r="F72"/>
    </row>
    <row r="73" spans="2:6" x14ac:dyDescent="0.25">
      <c r="B73"/>
      <c r="F73"/>
    </row>
    <row r="74" spans="2:6" x14ac:dyDescent="0.25">
      <c r="B74"/>
      <c r="F74"/>
    </row>
    <row r="75" spans="2:6" x14ac:dyDescent="0.25">
      <c r="B75"/>
      <c r="F75"/>
    </row>
    <row r="76" spans="2:6" x14ac:dyDescent="0.25">
      <c r="B76"/>
      <c r="F76"/>
    </row>
    <row r="77" spans="2:6" x14ac:dyDescent="0.25">
      <c r="B77"/>
      <c r="F77"/>
    </row>
    <row r="78" spans="2:6" x14ac:dyDescent="0.25">
      <c r="B78"/>
      <c r="F78"/>
    </row>
    <row r="79" spans="2:6" x14ac:dyDescent="0.25">
      <c r="B79"/>
      <c r="F79"/>
    </row>
    <row r="80" spans="2:6" x14ac:dyDescent="0.25">
      <c r="B80"/>
      <c r="F80"/>
    </row>
    <row r="81" spans="2:6" x14ac:dyDescent="0.25">
      <c r="B81"/>
      <c r="F81"/>
    </row>
    <row r="82" spans="2:6" x14ac:dyDescent="0.25">
      <c r="B82"/>
      <c r="F82"/>
    </row>
    <row r="83" spans="2:6" x14ac:dyDescent="0.25">
      <c r="B83"/>
      <c r="F83"/>
    </row>
    <row r="84" spans="2:6" x14ac:dyDescent="0.25">
      <c r="B84"/>
      <c r="F84"/>
    </row>
    <row r="85" spans="2:6" x14ac:dyDescent="0.25">
      <c r="B85"/>
      <c r="F85"/>
    </row>
    <row r="86" spans="2:6" x14ac:dyDescent="0.25">
      <c r="B86"/>
      <c r="F86"/>
    </row>
    <row r="87" spans="2:6" x14ac:dyDescent="0.25">
      <c r="B87"/>
      <c r="F87"/>
    </row>
    <row r="88" spans="2:6" x14ac:dyDescent="0.25">
      <c r="B88"/>
      <c r="F88"/>
    </row>
    <row r="89" spans="2:6" x14ac:dyDescent="0.25">
      <c r="B89"/>
      <c r="F89"/>
    </row>
    <row r="90" spans="2:6" x14ac:dyDescent="0.25">
      <c r="B90"/>
      <c r="F90"/>
    </row>
    <row r="91" spans="2:6" x14ac:dyDescent="0.25">
      <c r="B91"/>
      <c r="F91"/>
    </row>
    <row r="92" spans="2:6" x14ac:dyDescent="0.25">
      <c r="B92"/>
      <c r="F92"/>
    </row>
    <row r="93" spans="2:6" x14ac:dyDescent="0.25">
      <c r="B93"/>
      <c r="F93"/>
    </row>
    <row r="94" spans="2:6" x14ac:dyDescent="0.25">
      <c r="B94"/>
      <c r="F94"/>
    </row>
    <row r="95" spans="2:6" x14ac:dyDescent="0.25">
      <c r="B95"/>
      <c r="F95"/>
    </row>
    <row r="96" spans="2:6" x14ac:dyDescent="0.25">
      <c r="B96"/>
      <c r="F96"/>
    </row>
    <row r="97" spans="2:6" x14ac:dyDescent="0.25">
      <c r="B97"/>
      <c r="F97"/>
    </row>
    <row r="98" spans="2:6" x14ac:dyDescent="0.25">
      <c r="B98"/>
      <c r="F98"/>
    </row>
    <row r="99" spans="2:6" x14ac:dyDescent="0.25">
      <c r="B99"/>
      <c r="F99"/>
    </row>
    <row r="100" spans="2:6" x14ac:dyDescent="0.25">
      <c r="B100"/>
      <c r="F100"/>
    </row>
    <row r="101" spans="2:6" x14ac:dyDescent="0.25">
      <c r="B101"/>
      <c r="F101"/>
    </row>
    <row r="102" spans="2:6" x14ac:dyDescent="0.25">
      <c r="B102"/>
      <c r="F102"/>
    </row>
    <row r="103" spans="2:6" x14ac:dyDescent="0.25">
      <c r="B103"/>
      <c r="F103"/>
    </row>
    <row r="104" spans="2:6" x14ac:dyDescent="0.25">
      <c r="B104"/>
      <c r="F104"/>
    </row>
    <row r="105" spans="2:6" x14ac:dyDescent="0.25">
      <c r="B105"/>
      <c r="F105"/>
    </row>
    <row r="106" spans="2:6" x14ac:dyDescent="0.25">
      <c r="B106"/>
      <c r="F106"/>
    </row>
    <row r="107" spans="2:6" x14ac:dyDescent="0.25">
      <c r="B107"/>
      <c r="F107"/>
    </row>
    <row r="108" spans="2:6" x14ac:dyDescent="0.25">
      <c r="B108"/>
      <c r="F108"/>
    </row>
    <row r="109" spans="2:6" x14ac:dyDescent="0.25">
      <c r="B109"/>
      <c r="F109"/>
    </row>
    <row r="110" spans="2:6" x14ac:dyDescent="0.25">
      <c r="B110"/>
      <c r="F110"/>
    </row>
    <row r="111" spans="2:6" x14ac:dyDescent="0.25">
      <c r="B111"/>
      <c r="F111"/>
    </row>
    <row r="112" spans="2:6" x14ac:dyDescent="0.25">
      <c r="B112"/>
      <c r="F112"/>
    </row>
    <row r="113" spans="2:6" x14ac:dyDescent="0.25">
      <c r="B113"/>
      <c r="F113"/>
    </row>
    <row r="114" spans="2:6" x14ac:dyDescent="0.25">
      <c r="B114"/>
      <c r="F114"/>
    </row>
    <row r="115" spans="2:6" x14ac:dyDescent="0.25">
      <c r="B115"/>
      <c r="F115"/>
    </row>
    <row r="116" spans="2:6" x14ac:dyDescent="0.25">
      <c r="B116"/>
      <c r="F116"/>
    </row>
    <row r="117" spans="2:6" x14ac:dyDescent="0.25">
      <c r="B117"/>
      <c r="F117"/>
    </row>
    <row r="118" spans="2:6" x14ac:dyDescent="0.25">
      <c r="B118"/>
      <c r="F118"/>
    </row>
    <row r="119" spans="2:6" x14ac:dyDescent="0.25">
      <c r="B119"/>
      <c r="F119"/>
    </row>
    <row r="120" spans="2:6" x14ac:dyDescent="0.25">
      <c r="B120"/>
      <c r="F120"/>
    </row>
    <row r="121" spans="2:6" x14ac:dyDescent="0.25">
      <c r="B121"/>
      <c r="F121"/>
    </row>
    <row r="122" spans="2:6" x14ac:dyDescent="0.25">
      <c r="B122"/>
      <c r="F122"/>
    </row>
    <row r="123" spans="2:6" x14ac:dyDescent="0.25">
      <c r="B123"/>
      <c r="F123"/>
    </row>
    <row r="124" spans="2:6" x14ac:dyDescent="0.25">
      <c r="B124"/>
      <c r="F124"/>
    </row>
    <row r="125" spans="2:6" x14ac:dyDescent="0.25">
      <c r="B125"/>
      <c r="F125"/>
    </row>
    <row r="126" spans="2:6" x14ac:dyDescent="0.25">
      <c r="B126"/>
      <c r="F126"/>
    </row>
    <row r="127" spans="2:6" x14ac:dyDescent="0.25">
      <c r="B127"/>
      <c r="F127"/>
    </row>
    <row r="128" spans="2:6" x14ac:dyDescent="0.25">
      <c r="B128"/>
      <c r="F128"/>
    </row>
    <row r="129" spans="2:6" x14ac:dyDescent="0.25">
      <c r="B129"/>
      <c r="F129"/>
    </row>
    <row r="130" spans="2:6" x14ac:dyDescent="0.25">
      <c r="B130"/>
      <c r="F130"/>
    </row>
    <row r="131" spans="2:6" x14ac:dyDescent="0.25">
      <c r="B131"/>
      <c r="F131"/>
    </row>
    <row r="132" spans="2:6" x14ac:dyDescent="0.25">
      <c r="B132"/>
      <c r="F132"/>
    </row>
    <row r="133" spans="2:6" x14ac:dyDescent="0.25">
      <c r="B133"/>
      <c r="F133"/>
    </row>
    <row r="134" spans="2:6" x14ac:dyDescent="0.25">
      <c r="B134"/>
      <c r="F134"/>
    </row>
    <row r="135" spans="2:6" x14ac:dyDescent="0.25">
      <c r="B135"/>
      <c r="F135"/>
    </row>
    <row r="136" spans="2:6" x14ac:dyDescent="0.25">
      <c r="B136"/>
      <c r="F136"/>
    </row>
    <row r="137" spans="2:6" x14ac:dyDescent="0.25">
      <c r="B137"/>
      <c r="F137"/>
    </row>
    <row r="138" spans="2:6" x14ac:dyDescent="0.25">
      <c r="B138"/>
      <c r="F138"/>
    </row>
    <row r="139" spans="2:6" x14ac:dyDescent="0.25">
      <c r="B139"/>
      <c r="F139"/>
    </row>
    <row r="140" spans="2:6" x14ac:dyDescent="0.25">
      <c r="B140"/>
      <c r="F140"/>
    </row>
    <row r="141" spans="2:6" x14ac:dyDescent="0.25">
      <c r="B141"/>
      <c r="F141"/>
    </row>
    <row r="142" spans="2:6" x14ac:dyDescent="0.25">
      <c r="B142"/>
      <c r="F142"/>
    </row>
    <row r="143" spans="2:6" x14ac:dyDescent="0.25">
      <c r="B143"/>
      <c r="F143"/>
    </row>
    <row r="144" spans="2:6" x14ac:dyDescent="0.25">
      <c r="B144"/>
      <c r="F144"/>
    </row>
    <row r="145" spans="2:6" x14ac:dyDescent="0.25">
      <c r="B145"/>
      <c r="F145"/>
    </row>
    <row r="146" spans="2:6" x14ac:dyDescent="0.25">
      <c r="B146"/>
      <c r="F146"/>
    </row>
    <row r="147" spans="2:6" x14ac:dyDescent="0.25">
      <c r="B147"/>
      <c r="F147"/>
    </row>
    <row r="148" spans="2:6" x14ac:dyDescent="0.25">
      <c r="B148"/>
      <c r="F148"/>
    </row>
    <row r="149" spans="2:6" x14ac:dyDescent="0.25">
      <c r="B149"/>
      <c r="F149"/>
    </row>
    <row r="150" spans="2:6" x14ac:dyDescent="0.25">
      <c r="B150"/>
      <c r="F150"/>
    </row>
    <row r="151" spans="2:6" x14ac:dyDescent="0.25">
      <c r="B151"/>
      <c r="F151"/>
    </row>
    <row r="152" spans="2:6" x14ac:dyDescent="0.25">
      <c r="B152"/>
      <c r="F152"/>
    </row>
    <row r="153" spans="2:6" x14ac:dyDescent="0.25">
      <c r="B153"/>
      <c r="F153"/>
    </row>
    <row r="154" spans="2:6" x14ac:dyDescent="0.25">
      <c r="B154"/>
      <c r="F154"/>
    </row>
    <row r="155" spans="2:6" x14ac:dyDescent="0.25">
      <c r="B155"/>
      <c r="F155"/>
    </row>
    <row r="156" spans="2:6" x14ac:dyDescent="0.25">
      <c r="B156"/>
      <c r="F156"/>
    </row>
    <row r="157" spans="2:6" x14ac:dyDescent="0.25">
      <c r="B157"/>
      <c r="F157"/>
    </row>
    <row r="158" spans="2:6" x14ac:dyDescent="0.25">
      <c r="B158"/>
      <c r="F158"/>
    </row>
    <row r="159" spans="2:6" x14ac:dyDescent="0.25">
      <c r="B159"/>
      <c r="F159"/>
    </row>
    <row r="160" spans="2:6" x14ac:dyDescent="0.25">
      <c r="B160"/>
      <c r="F160"/>
    </row>
    <row r="161" spans="2:6" x14ac:dyDescent="0.25">
      <c r="B161"/>
      <c r="F161"/>
    </row>
    <row r="162" spans="2:6" x14ac:dyDescent="0.25">
      <c r="B162"/>
      <c r="F162"/>
    </row>
    <row r="163" spans="2:6" x14ac:dyDescent="0.25">
      <c r="B163"/>
      <c r="F163"/>
    </row>
    <row r="164" spans="2:6" x14ac:dyDescent="0.25">
      <c r="B164"/>
      <c r="F164"/>
    </row>
    <row r="165" spans="2:6" x14ac:dyDescent="0.25">
      <c r="B165"/>
      <c r="F165"/>
    </row>
    <row r="166" spans="2:6" x14ac:dyDescent="0.25">
      <c r="B166"/>
      <c r="F166"/>
    </row>
    <row r="167" spans="2:6" x14ac:dyDescent="0.25">
      <c r="B167"/>
      <c r="F167"/>
    </row>
    <row r="168" spans="2:6" x14ac:dyDescent="0.25">
      <c r="B168"/>
      <c r="F168"/>
    </row>
    <row r="169" spans="2:6" x14ac:dyDescent="0.25">
      <c r="B169"/>
      <c r="F169"/>
    </row>
    <row r="170" spans="2:6" x14ac:dyDescent="0.25">
      <c r="B170"/>
      <c r="F170"/>
    </row>
    <row r="171" spans="2:6" x14ac:dyDescent="0.25">
      <c r="B171"/>
      <c r="F171"/>
    </row>
    <row r="172" spans="2:6" x14ac:dyDescent="0.25">
      <c r="B172"/>
      <c r="F172"/>
    </row>
    <row r="173" spans="2:6" x14ac:dyDescent="0.25">
      <c r="B173"/>
      <c r="F173"/>
    </row>
    <row r="174" spans="2:6" x14ac:dyDescent="0.25">
      <c r="B174"/>
      <c r="F174"/>
    </row>
    <row r="175" spans="2:6" x14ac:dyDescent="0.25">
      <c r="B175"/>
      <c r="F175"/>
    </row>
    <row r="176" spans="2:6" x14ac:dyDescent="0.25">
      <c r="B176"/>
      <c r="F176"/>
    </row>
    <row r="177" spans="2:6" x14ac:dyDescent="0.25">
      <c r="B177"/>
      <c r="F177"/>
    </row>
    <row r="178" spans="2:6" x14ac:dyDescent="0.25">
      <c r="B178"/>
      <c r="F178"/>
    </row>
    <row r="179" spans="2:6" x14ac:dyDescent="0.25">
      <c r="B179"/>
      <c r="F179"/>
    </row>
    <row r="180" spans="2:6" x14ac:dyDescent="0.25">
      <c r="B180"/>
      <c r="F180"/>
    </row>
    <row r="181" spans="2:6" x14ac:dyDescent="0.25">
      <c r="B181"/>
      <c r="F181"/>
    </row>
    <row r="182" spans="2:6" x14ac:dyDescent="0.25">
      <c r="B182"/>
      <c r="F182"/>
    </row>
    <row r="183" spans="2:6" x14ac:dyDescent="0.25">
      <c r="B183"/>
      <c r="F183"/>
    </row>
    <row r="184" spans="2:6" x14ac:dyDescent="0.25">
      <c r="B184"/>
      <c r="F184"/>
    </row>
    <row r="185" spans="2:6" x14ac:dyDescent="0.25">
      <c r="B185"/>
      <c r="F185"/>
    </row>
    <row r="186" spans="2:6" x14ac:dyDescent="0.25">
      <c r="B186"/>
      <c r="F186"/>
    </row>
    <row r="187" spans="2:6" x14ac:dyDescent="0.25">
      <c r="B187"/>
      <c r="F187"/>
    </row>
    <row r="188" spans="2:6" x14ac:dyDescent="0.25">
      <c r="B188"/>
      <c r="F188"/>
    </row>
    <row r="189" spans="2:6" x14ac:dyDescent="0.25">
      <c r="B189"/>
      <c r="F189"/>
    </row>
    <row r="190" spans="2:6" x14ac:dyDescent="0.25">
      <c r="B190"/>
      <c r="F190"/>
    </row>
    <row r="191" spans="2:6" x14ac:dyDescent="0.25">
      <c r="B191"/>
      <c r="F191"/>
    </row>
    <row r="192" spans="2:6" x14ac:dyDescent="0.25">
      <c r="B192"/>
      <c r="F192"/>
    </row>
    <row r="193" spans="2:6" x14ac:dyDescent="0.25">
      <c r="B193"/>
      <c r="F193"/>
    </row>
    <row r="194" spans="2:6" x14ac:dyDescent="0.25">
      <c r="B194"/>
      <c r="F194"/>
    </row>
    <row r="195" spans="2:6" x14ac:dyDescent="0.25">
      <c r="B195"/>
      <c r="F195"/>
    </row>
    <row r="196" spans="2:6" x14ac:dyDescent="0.25">
      <c r="B196"/>
      <c r="F196"/>
    </row>
    <row r="197" spans="2:6" x14ac:dyDescent="0.25">
      <c r="B197"/>
      <c r="F197"/>
    </row>
    <row r="198" spans="2:6" x14ac:dyDescent="0.25">
      <c r="B198"/>
      <c r="F198"/>
    </row>
    <row r="199" spans="2:6" x14ac:dyDescent="0.25">
      <c r="B199"/>
      <c r="F199"/>
    </row>
    <row r="200" spans="2:6" x14ac:dyDescent="0.25">
      <c r="B200"/>
      <c r="F200"/>
    </row>
    <row r="201" spans="2:6" x14ac:dyDescent="0.25">
      <c r="B201"/>
      <c r="F201"/>
    </row>
    <row r="202" spans="2:6" x14ac:dyDescent="0.25">
      <c r="B202"/>
      <c r="F202"/>
    </row>
    <row r="203" spans="2:6" x14ac:dyDescent="0.25">
      <c r="B203"/>
      <c r="F203"/>
    </row>
    <row r="204" spans="2:6" x14ac:dyDescent="0.25">
      <c r="B204"/>
      <c r="F204"/>
    </row>
    <row r="205" spans="2:6" x14ac:dyDescent="0.25">
      <c r="B205"/>
      <c r="F205"/>
    </row>
    <row r="206" spans="2:6" x14ac:dyDescent="0.25">
      <c r="B206"/>
      <c r="F206"/>
    </row>
    <row r="207" spans="2:6" x14ac:dyDescent="0.25">
      <c r="B207"/>
      <c r="F207"/>
    </row>
    <row r="208" spans="2:6" x14ac:dyDescent="0.25">
      <c r="B208"/>
      <c r="F208"/>
    </row>
    <row r="209" spans="2:6" x14ac:dyDescent="0.25">
      <c r="B209"/>
      <c r="F209"/>
    </row>
    <row r="210" spans="2:6" x14ac:dyDescent="0.25">
      <c r="B210"/>
      <c r="F210"/>
    </row>
    <row r="211" spans="2:6" x14ac:dyDescent="0.25">
      <c r="B211"/>
      <c r="F211"/>
    </row>
    <row r="212" spans="2:6" x14ac:dyDescent="0.25">
      <c r="B212"/>
      <c r="F212"/>
    </row>
    <row r="213" spans="2:6" x14ac:dyDescent="0.25">
      <c r="B213"/>
      <c r="F213"/>
    </row>
    <row r="214" spans="2:6" x14ac:dyDescent="0.25">
      <c r="B214"/>
      <c r="F214"/>
    </row>
    <row r="215" spans="2:6" x14ac:dyDescent="0.25">
      <c r="B215"/>
      <c r="F215"/>
    </row>
    <row r="216" spans="2:6" x14ac:dyDescent="0.25">
      <c r="B216"/>
      <c r="F216"/>
    </row>
    <row r="217" spans="2:6" x14ac:dyDescent="0.25">
      <c r="B217"/>
      <c r="F217"/>
    </row>
    <row r="218" spans="2:6" x14ac:dyDescent="0.25">
      <c r="B218"/>
      <c r="F218"/>
    </row>
    <row r="219" spans="2:6" x14ac:dyDescent="0.25">
      <c r="B219"/>
      <c r="F219"/>
    </row>
    <row r="220" spans="2:6" x14ac:dyDescent="0.25">
      <c r="B220"/>
      <c r="F220"/>
    </row>
    <row r="221" spans="2:6" x14ac:dyDescent="0.25">
      <c r="B221"/>
      <c r="F221"/>
    </row>
    <row r="222" spans="2:6" x14ac:dyDescent="0.25">
      <c r="B222"/>
      <c r="F222"/>
    </row>
    <row r="223" spans="2:6" x14ac:dyDescent="0.25">
      <c r="B223"/>
      <c r="F223"/>
    </row>
    <row r="224" spans="2:6" x14ac:dyDescent="0.25">
      <c r="B224"/>
      <c r="F224"/>
    </row>
    <row r="225" spans="2:6" x14ac:dyDescent="0.25">
      <c r="B225"/>
      <c r="F225"/>
    </row>
    <row r="226" spans="2:6" x14ac:dyDescent="0.25">
      <c r="B226"/>
      <c r="F226"/>
    </row>
    <row r="227" spans="2:6" x14ac:dyDescent="0.25">
      <c r="B227"/>
      <c r="F227"/>
    </row>
    <row r="228" spans="2:6" x14ac:dyDescent="0.25">
      <c r="B228"/>
      <c r="F228"/>
    </row>
    <row r="229" spans="2:6" x14ac:dyDescent="0.25">
      <c r="B229"/>
      <c r="F229"/>
    </row>
    <row r="230" spans="2:6" x14ac:dyDescent="0.25">
      <c r="B230"/>
      <c r="F230"/>
    </row>
    <row r="231" spans="2:6" x14ac:dyDescent="0.25">
      <c r="B231"/>
      <c r="F231"/>
    </row>
    <row r="232" spans="2:6" x14ac:dyDescent="0.25">
      <c r="B232"/>
      <c r="F232"/>
    </row>
    <row r="233" spans="2:6" x14ac:dyDescent="0.25">
      <c r="B233"/>
      <c r="F233"/>
    </row>
    <row r="234" spans="2:6" x14ac:dyDescent="0.25">
      <c r="B234"/>
      <c r="F234"/>
    </row>
    <row r="235" spans="2:6" x14ac:dyDescent="0.25">
      <c r="B235"/>
      <c r="F235"/>
    </row>
    <row r="236" spans="2:6" x14ac:dyDescent="0.25">
      <c r="B236"/>
      <c r="F236"/>
    </row>
    <row r="237" spans="2:6" x14ac:dyDescent="0.25">
      <c r="B237"/>
      <c r="F237"/>
    </row>
    <row r="238" spans="2:6" x14ac:dyDescent="0.25">
      <c r="B238"/>
      <c r="F238"/>
    </row>
    <row r="239" spans="2:6" x14ac:dyDescent="0.25">
      <c r="B239"/>
      <c r="F239"/>
    </row>
    <row r="240" spans="2:6" x14ac:dyDescent="0.25">
      <c r="B240"/>
      <c r="F240"/>
    </row>
    <row r="241" spans="2:6" x14ac:dyDescent="0.25">
      <c r="B241"/>
      <c r="F241"/>
    </row>
    <row r="242" spans="2:6" x14ac:dyDescent="0.25">
      <c r="B242"/>
      <c r="F242"/>
    </row>
    <row r="243" spans="2:6" x14ac:dyDescent="0.25">
      <c r="B243"/>
      <c r="F243"/>
    </row>
    <row r="244" spans="2:6" x14ac:dyDescent="0.25">
      <c r="B244"/>
      <c r="F244"/>
    </row>
    <row r="245" spans="2:6" x14ac:dyDescent="0.25">
      <c r="B245"/>
      <c r="F245"/>
    </row>
    <row r="246" spans="2:6" x14ac:dyDescent="0.25">
      <c r="B246"/>
      <c r="F246"/>
    </row>
    <row r="247" spans="2:6" x14ac:dyDescent="0.25">
      <c r="B247"/>
      <c r="F247"/>
    </row>
    <row r="248" spans="2:6" x14ac:dyDescent="0.25">
      <c r="B248"/>
      <c r="F248"/>
    </row>
    <row r="249" spans="2:6" x14ac:dyDescent="0.25">
      <c r="B249"/>
      <c r="F249"/>
    </row>
    <row r="250" spans="2:6" x14ac:dyDescent="0.25">
      <c r="B250"/>
      <c r="F250"/>
    </row>
    <row r="251" spans="2:6" x14ac:dyDescent="0.25">
      <c r="B251"/>
      <c r="F251"/>
    </row>
    <row r="252" spans="2:6" x14ac:dyDescent="0.25">
      <c r="B252"/>
      <c r="F252"/>
    </row>
    <row r="253" spans="2:6" x14ac:dyDescent="0.25">
      <c r="B253"/>
      <c r="F253"/>
    </row>
    <row r="254" spans="2:6" x14ac:dyDescent="0.25">
      <c r="B254"/>
      <c r="F254"/>
    </row>
    <row r="255" spans="2:6" x14ac:dyDescent="0.25">
      <c r="B255"/>
      <c r="F255"/>
    </row>
    <row r="256" spans="2:6" x14ac:dyDescent="0.25">
      <c r="B256"/>
      <c r="F256"/>
    </row>
    <row r="257" spans="2:6" x14ac:dyDescent="0.25">
      <c r="B257"/>
      <c r="F257"/>
    </row>
    <row r="258" spans="2:6" x14ac:dyDescent="0.25">
      <c r="B258"/>
      <c r="F258"/>
    </row>
    <row r="259" spans="2:6" x14ac:dyDescent="0.25">
      <c r="B259"/>
      <c r="F259"/>
    </row>
    <row r="260" spans="2:6" x14ac:dyDescent="0.25">
      <c r="B260"/>
      <c r="F260"/>
    </row>
    <row r="261" spans="2:6" x14ac:dyDescent="0.25">
      <c r="B261"/>
      <c r="F261"/>
    </row>
    <row r="262" spans="2:6" x14ac:dyDescent="0.25">
      <c r="B262"/>
      <c r="F262"/>
    </row>
    <row r="263" spans="2:6" x14ac:dyDescent="0.25">
      <c r="B263"/>
      <c r="F263"/>
    </row>
    <row r="264" spans="2:6" x14ac:dyDescent="0.25">
      <c r="B264"/>
      <c r="F264"/>
    </row>
    <row r="265" spans="2:6" x14ac:dyDescent="0.25">
      <c r="B265"/>
      <c r="F265"/>
    </row>
    <row r="266" spans="2:6" x14ac:dyDescent="0.25">
      <c r="B266"/>
      <c r="F266"/>
    </row>
    <row r="267" spans="2:6" x14ac:dyDescent="0.25">
      <c r="B267"/>
      <c r="F267"/>
    </row>
    <row r="268" spans="2:6" x14ac:dyDescent="0.25">
      <c r="B268"/>
      <c r="F268"/>
    </row>
    <row r="269" spans="2:6" x14ac:dyDescent="0.25">
      <c r="B269"/>
      <c r="F269"/>
    </row>
    <row r="270" spans="2:6" x14ac:dyDescent="0.25">
      <c r="B270"/>
      <c r="F270"/>
    </row>
    <row r="271" spans="2:6" x14ac:dyDescent="0.25">
      <c r="B271"/>
      <c r="F271"/>
    </row>
    <row r="272" spans="2:6" x14ac:dyDescent="0.25">
      <c r="B272"/>
      <c r="F272"/>
    </row>
    <row r="273" spans="2:6" x14ac:dyDescent="0.25">
      <c r="B273"/>
      <c r="F273"/>
    </row>
    <row r="274" spans="2:6" x14ac:dyDescent="0.25">
      <c r="B274"/>
      <c r="F274"/>
    </row>
    <row r="275" spans="2:6" x14ac:dyDescent="0.25">
      <c r="B275"/>
      <c r="F275"/>
    </row>
    <row r="276" spans="2:6" x14ac:dyDescent="0.25">
      <c r="B276"/>
      <c r="F276"/>
    </row>
    <row r="277" spans="2:6" x14ac:dyDescent="0.25">
      <c r="B277"/>
      <c r="F277"/>
    </row>
    <row r="278" spans="2:6" x14ac:dyDescent="0.25">
      <c r="B278"/>
      <c r="F278"/>
    </row>
    <row r="279" spans="2:6" x14ac:dyDescent="0.25">
      <c r="B279"/>
      <c r="F279"/>
    </row>
    <row r="280" spans="2:6" x14ac:dyDescent="0.25">
      <c r="B280"/>
      <c r="F280"/>
    </row>
    <row r="281" spans="2:6" x14ac:dyDescent="0.25">
      <c r="B281"/>
      <c r="F281"/>
    </row>
    <row r="282" spans="2:6" x14ac:dyDescent="0.25">
      <c r="B282"/>
      <c r="F282"/>
    </row>
    <row r="283" spans="2:6" x14ac:dyDescent="0.25">
      <c r="B283"/>
      <c r="F283"/>
    </row>
    <row r="284" spans="2:6" x14ac:dyDescent="0.25">
      <c r="B284"/>
      <c r="F284"/>
    </row>
    <row r="285" spans="2:6" x14ac:dyDescent="0.25">
      <c r="B285"/>
      <c r="F285"/>
    </row>
    <row r="286" spans="2:6" x14ac:dyDescent="0.25">
      <c r="B286"/>
      <c r="F286"/>
    </row>
    <row r="287" spans="2:6" x14ac:dyDescent="0.25">
      <c r="B287"/>
      <c r="F287"/>
    </row>
    <row r="288" spans="2:6" x14ac:dyDescent="0.25">
      <c r="B288"/>
      <c r="F288"/>
    </row>
    <row r="289" spans="2:6" x14ac:dyDescent="0.25">
      <c r="B289"/>
      <c r="F289"/>
    </row>
    <row r="290" spans="2:6" x14ac:dyDescent="0.25">
      <c r="B290"/>
      <c r="F290"/>
    </row>
    <row r="291" spans="2:6" x14ac:dyDescent="0.25">
      <c r="B291"/>
      <c r="F291"/>
    </row>
    <row r="292" spans="2:6" x14ac:dyDescent="0.25">
      <c r="B292"/>
      <c r="F292"/>
    </row>
    <row r="293" spans="2:6" x14ac:dyDescent="0.25">
      <c r="B293"/>
      <c r="F293"/>
    </row>
    <row r="294" spans="2:6" x14ac:dyDescent="0.25">
      <c r="B294"/>
      <c r="F294"/>
    </row>
    <row r="295" spans="2:6" x14ac:dyDescent="0.25">
      <c r="B295"/>
      <c r="F295"/>
    </row>
    <row r="296" spans="2:6" x14ac:dyDescent="0.25">
      <c r="B296"/>
      <c r="F296"/>
    </row>
    <row r="297" spans="2:6" x14ac:dyDescent="0.25">
      <c r="B297"/>
      <c r="F297"/>
    </row>
    <row r="298" spans="2:6" x14ac:dyDescent="0.25">
      <c r="B298"/>
      <c r="F298"/>
    </row>
    <row r="299" spans="2:6" x14ac:dyDescent="0.25">
      <c r="B299"/>
      <c r="F299"/>
    </row>
    <row r="300" spans="2:6" x14ac:dyDescent="0.25">
      <c r="B300"/>
      <c r="F300"/>
    </row>
    <row r="301" spans="2:6" x14ac:dyDescent="0.25">
      <c r="B301"/>
      <c r="F301"/>
    </row>
    <row r="302" spans="2:6" x14ac:dyDescent="0.25">
      <c r="B302"/>
      <c r="F302"/>
    </row>
    <row r="303" spans="2:6" x14ac:dyDescent="0.25">
      <c r="B303"/>
      <c r="F303"/>
    </row>
    <row r="304" spans="2:6" x14ac:dyDescent="0.25">
      <c r="B304"/>
      <c r="F304"/>
    </row>
    <row r="305" spans="2:6" x14ac:dyDescent="0.25">
      <c r="B305"/>
      <c r="F305"/>
    </row>
    <row r="306" spans="2:6" x14ac:dyDescent="0.25">
      <c r="B306"/>
      <c r="F306"/>
    </row>
    <row r="307" spans="2:6" x14ac:dyDescent="0.25">
      <c r="B307"/>
      <c r="F307"/>
    </row>
    <row r="308" spans="2:6" x14ac:dyDescent="0.25">
      <c r="B308"/>
      <c r="F308"/>
    </row>
    <row r="309" spans="2:6" x14ac:dyDescent="0.25">
      <c r="B309"/>
      <c r="F309"/>
    </row>
    <row r="310" spans="2:6" x14ac:dyDescent="0.25">
      <c r="B310"/>
      <c r="F310"/>
    </row>
    <row r="311" spans="2:6" x14ac:dyDescent="0.25">
      <c r="B311"/>
      <c r="F311"/>
    </row>
    <row r="312" spans="2:6" x14ac:dyDescent="0.25">
      <c r="B312"/>
      <c r="F312"/>
    </row>
    <row r="313" spans="2:6" x14ac:dyDescent="0.25">
      <c r="B313"/>
      <c r="F313"/>
    </row>
    <row r="314" spans="2:6" x14ac:dyDescent="0.25">
      <c r="B314"/>
      <c r="F314"/>
    </row>
    <row r="315" spans="2:6" x14ac:dyDescent="0.25">
      <c r="B315"/>
      <c r="F315"/>
    </row>
    <row r="316" spans="2:6" x14ac:dyDescent="0.25">
      <c r="B316"/>
      <c r="F316"/>
    </row>
    <row r="317" spans="2:6" x14ac:dyDescent="0.25">
      <c r="B317"/>
      <c r="F317"/>
    </row>
    <row r="318" spans="2:6" x14ac:dyDescent="0.25">
      <c r="B318"/>
      <c r="F318"/>
    </row>
    <row r="319" spans="2:6" x14ac:dyDescent="0.25">
      <c r="B319"/>
      <c r="F319"/>
    </row>
    <row r="320" spans="2:6" x14ac:dyDescent="0.25">
      <c r="B320"/>
      <c r="F320"/>
    </row>
    <row r="321" spans="2:6" x14ac:dyDescent="0.25">
      <c r="B321"/>
      <c r="F321"/>
    </row>
    <row r="322" spans="2:6" x14ac:dyDescent="0.25">
      <c r="B322"/>
      <c r="F322"/>
    </row>
    <row r="323" spans="2:6" x14ac:dyDescent="0.25">
      <c r="B323"/>
      <c r="F323"/>
    </row>
    <row r="324" spans="2:6" x14ac:dyDescent="0.25">
      <c r="B324"/>
      <c r="F324"/>
    </row>
    <row r="325" spans="2:6" x14ac:dyDescent="0.25">
      <c r="B325"/>
      <c r="F325"/>
    </row>
    <row r="326" spans="2:6" x14ac:dyDescent="0.25">
      <c r="B326"/>
      <c r="F326"/>
    </row>
    <row r="327" spans="2:6" x14ac:dyDescent="0.25">
      <c r="B327"/>
      <c r="F327"/>
    </row>
    <row r="328" spans="2:6" x14ac:dyDescent="0.25">
      <c r="B328"/>
      <c r="F328"/>
    </row>
    <row r="329" spans="2:6" x14ac:dyDescent="0.25">
      <c r="B329"/>
      <c r="F329"/>
    </row>
    <row r="330" spans="2:6" x14ac:dyDescent="0.25">
      <c r="B330"/>
      <c r="F330"/>
    </row>
    <row r="331" spans="2:6" x14ac:dyDescent="0.25">
      <c r="B331"/>
      <c r="F331"/>
    </row>
    <row r="332" spans="2:6" x14ac:dyDescent="0.25">
      <c r="B332"/>
      <c r="F332"/>
    </row>
    <row r="333" spans="2:6" x14ac:dyDescent="0.25">
      <c r="B333"/>
      <c r="F333"/>
    </row>
    <row r="334" spans="2:6" x14ac:dyDescent="0.25">
      <c r="B334"/>
      <c r="F334"/>
    </row>
    <row r="335" spans="2:6" x14ac:dyDescent="0.25">
      <c r="B335"/>
      <c r="F335"/>
    </row>
    <row r="336" spans="2:6" x14ac:dyDescent="0.25">
      <c r="B336"/>
      <c r="F336"/>
    </row>
    <row r="337" spans="2:6" x14ac:dyDescent="0.25">
      <c r="B337"/>
      <c r="F337"/>
    </row>
    <row r="338" spans="2:6" x14ac:dyDescent="0.25">
      <c r="B338"/>
      <c r="F338"/>
    </row>
    <row r="339" spans="2:6" x14ac:dyDescent="0.25">
      <c r="B339"/>
      <c r="F339"/>
    </row>
    <row r="340" spans="2:6" x14ac:dyDescent="0.25">
      <c r="B340"/>
      <c r="F340"/>
    </row>
    <row r="341" spans="2:6" x14ac:dyDescent="0.25">
      <c r="B341"/>
      <c r="F341"/>
    </row>
    <row r="342" spans="2:6" x14ac:dyDescent="0.25">
      <c r="B342"/>
      <c r="F342"/>
    </row>
    <row r="343" spans="2:6" x14ac:dyDescent="0.25">
      <c r="B343"/>
      <c r="F343"/>
    </row>
    <row r="344" spans="2:6" x14ac:dyDescent="0.25">
      <c r="B344"/>
      <c r="F344"/>
    </row>
    <row r="345" spans="2:6" x14ac:dyDescent="0.25">
      <c r="B345"/>
      <c r="F345"/>
    </row>
    <row r="346" spans="2:6" x14ac:dyDescent="0.25">
      <c r="B346"/>
      <c r="F346"/>
    </row>
    <row r="347" spans="2:6" x14ac:dyDescent="0.25">
      <c r="B347"/>
      <c r="F347"/>
    </row>
    <row r="348" spans="2:6" x14ac:dyDescent="0.25">
      <c r="B348"/>
      <c r="F348"/>
    </row>
    <row r="349" spans="2:6" x14ac:dyDescent="0.25">
      <c r="B349"/>
      <c r="F349"/>
    </row>
    <row r="350" spans="2:6" x14ac:dyDescent="0.25">
      <c r="B350"/>
      <c r="F350"/>
    </row>
    <row r="351" spans="2:6" x14ac:dyDescent="0.25">
      <c r="B351"/>
      <c r="F351"/>
    </row>
    <row r="352" spans="2:6" x14ac:dyDescent="0.25">
      <c r="B352"/>
      <c r="F352"/>
    </row>
    <row r="353" spans="2:6" x14ac:dyDescent="0.25">
      <c r="B353"/>
      <c r="F353"/>
    </row>
    <row r="354" spans="2:6" x14ac:dyDescent="0.25">
      <c r="B354"/>
      <c r="F354"/>
    </row>
    <row r="355" spans="2:6" x14ac:dyDescent="0.25">
      <c r="B355"/>
      <c r="F355"/>
    </row>
    <row r="356" spans="2:6" x14ac:dyDescent="0.25">
      <c r="B356"/>
      <c r="F356"/>
    </row>
    <row r="357" spans="2:6" x14ac:dyDescent="0.25">
      <c r="B357"/>
      <c r="F357"/>
    </row>
    <row r="358" spans="2:6" x14ac:dyDescent="0.25">
      <c r="B358"/>
      <c r="F358"/>
    </row>
    <row r="359" spans="2:6" x14ac:dyDescent="0.25">
      <c r="B359"/>
      <c r="F359"/>
    </row>
    <row r="360" spans="2:6" x14ac:dyDescent="0.25">
      <c r="B360"/>
      <c r="F360"/>
    </row>
    <row r="361" spans="2:6" x14ac:dyDescent="0.25">
      <c r="B361"/>
      <c r="F361"/>
    </row>
    <row r="362" spans="2:6" x14ac:dyDescent="0.25">
      <c r="B362"/>
      <c r="F362"/>
    </row>
    <row r="363" spans="2:6" x14ac:dyDescent="0.25">
      <c r="B363"/>
      <c r="F363"/>
    </row>
    <row r="364" spans="2:6" x14ac:dyDescent="0.25">
      <c r="B364"/>
      <c r="F364"/>
    </row>
    <row r="365" spans="2:6" x14ac:dyDescent="0.25">
      <c r="B365"/>
      <c r="F365"/>
    </row>
    <row r="366" spans="2:6" x14ac:dyDescent="0.25">
      <c r="B366"/>
      <c r="F366"/>
    </row>
    <row r="367" spans="2:6" x14ac:dyDescent="0.25">
      <c r="B367"/>
      <c r="F367"/>
    </row>
    <row r="368" spans="2:6" x14ac:dyDescent="0.25">
      <c r="B368"/>
      <c r="F368"/>
    </row>
    <row r="369" spans="2:6" x14ac:dyDescent="0.25">
      <c r="B369"/>
      <c r="F369"/>
    </row>
    <row r="370" spans="2:6" x14ac:dyDescent="0.25">
      <c r="B370"/>
      <c r="F370"/>
    </row>
    <row r="371" spans="2:6" x14ac:dyDescent="0.25">
      <c r="B371"/>
      <c r="F371"/>
    </row>
    <row r="372" spans="2:6" x14ac:dyDescent="0.25">
      <c r="B372"/>
      <c r="F372"/>
    </row>
    <row r="373" spans="2:6" x14ac:dyDescent="0.25">
      <c r="B373"/>
      <c r="F373"/>
    </row>
    <row r="374" spans="2:6" x14ac:dyDescent="0.25">
      <c r="B374"/>
      <c r="F374"/>
    </row>
    <row r="375" spans="2:6" x14ac:dyDescent="0.25">
      <c r="B375"/>
      <c r="F375"/>
    </row>
    <row r="376" spans="2:6" x14ac:dyDescent="0.25">
      <c r="B376"/>
      <c r="F376"/>
    </row>
    <row r="377" spans="2:6" x14ac:dyDescent="0.25">
      <c r="B377"/>
      <c r="F377"/>
    </row>
    <row r="378" spans="2:6" x14ac:dyDescent="0.25">
      <c r="B378"/>
      <c r="F378"/>
    </row>
    <row r="379" spans="2:6" x14ac:dyDescent="0.25">
      <c r="B379"/>
      <c r="F379"/>
    </row>
    <row r="380" spans="2:6" x14ac:dyDescent="0.25">
      <c r="B380"/>
      <c r="F380"/>
    </row>
  </sheetData>
  <sortState xmlns:xlrd2="http://schemas.microsoft.com/office/spreadsheetml/2017/richdata2" ref="A1:A381">
    <sortCondition ref="A1:A381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432E6D632BB9E40A2A9A092376FDFD1" ma:contentTypeVersion="11" ma:contentTypeDescription="Skapa ett nytt dokument." ma:contentTypeScope="" ma:versionID="2cb444ddee460e5bb4df6b6d742da1f9">
  <xsd:schema xmlns:xsd="http://www.w3.org/2001/XMLSchema" xmlns:xs="http://www.w3.org/2001/XMLSchema" xmlns:p="http://schemas.microsoft.com/office/2006/metadata/properties" xmlns:ns3="6591b50d-fd4d-422f-bbbe-f91a30eaf366" xmlns:ns4="ea409a47-4ec6-427b-8ebe-6bb5cbffbb0e" targetNamespace="http://schemas.microsoft.com/office/2006/metadata/properties" ma:root="true" ma:fieldsID="4b2b52b7346aef27f2859182d7a6e8f6" ns3:_="" ns4:_="">
    <xsd:import namespace="6591b50d-fd4d-422f-bbbe-f91a30eaf366"/>
    <xsd:import namespace="ea409a47-4ec6-427b-8ebe-6bb5cbffbb0e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Location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91b50d-fd4d-422f-bbbe-f91a30eaf36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at med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lat med information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Delar tips,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409a47-4ec6-427b-8ebe-6bb5cbffbb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4E95905-E62A-494C-B251-2EEC4538338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BAB3F21-6DC4-4E71-9D51-FE4AA8C05A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591b50d-fd4d-422f-bbbe-f91a30eaf366"/>
    <ds:schemaRef ds:uri="ea409a47-4ec6-427b-8ebe-6bb5cbffbb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5</vt:i4>
      </vt:variant>
      <vt:variant>
        <vt:lpstr>Namngivna områden</vt:lpstr>
      </vt:variant>
      <vt:variant>
        <vt:i4>1</vt:i4>
      </vt:variant>
    </vt:vector>
  </HeadingPairs>
  <TitlesOfParts>
    <vt:vector size="6" baseType="lpstr">
      <vt:lpstr>Tilldelning</vt:lpstr>
      <vt:lpstr>Rapport kronhjort</vt:lpstr>
      <vt:lpstr>Rapport älg</vt:lpstr>
      <vt:lpstr>Obs</vt:lpstr>
      <vt:lpstr>Tabeller</vt:lpstr>
      <vt:lpstr>Tilldelning!Utskriftsområde</vt:lpstr>
    </vt:vector>
  </TitlesOfParts>
  <Manager/>
  <Company>Sveaskog Förvaltnings AB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 Ericson</dc:creator>
  <cp:keywords/>
  <dc:description/>
  <cp:lastModifiedBy>Anders Paulsson</cp:lastModifiedBy>
  <cp:revision/>
  <dcterms:created xsi:type="dcterms:W3CDTF">2008-02-17T09:34:28Z</dcterms:created>
  <dcterms:modified xsi:type="dcterms:W3CDTF">2025-03-31T14:28:58Z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0x0101003432E6D632BB9E40A2A9A092376FDFD1</vt:lpwstr>
  </property>
</Properties>
</file>