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28F7\"/>
    </mc:Choice>
  </mc:AlternateContent>
  <bookViews>
    <workbookView xWindow="0" yWindow="0" windowWidth="20730" windowHeight="10545" xr2:uid="{00000000-000D-0000-FFFF-FFFF00000000}"/>
  </bookViews>
  <sheets>
    <sheet name="2017" sheetId="10" r:id="rId1"/>
    <sheet name="2016" sheetId="9" r:id="rId2"/>
    <sheet name="2015" sheetId="7" r:id="rId3"/>
    <sheet name="2014" sheetId="6" r:id="rId4"/>
    <sheet name="2013" sheetId="4" r:id="rId5"/>
    <sheet name="2012" sheetId="1" r:id="rId6"/>
    <sheet name="Blad2" sheetId="2" r:id="rId7"/>
    <sheet name="Mall" sheetId="3" r:id="rId8"/>
    <sheet name="Blad1" sheetId="11" r:id="rId9"/>
  </sheets>
  <definedNames>
    <definedName name="_xlnm.Print_Area" localSheetId="5">'2012'!$A$1:$K$100</definedName>
  </definedNames>
  <calcPr calcId="171026"/>
</workbook>
</file>

<file path=xl/calcChain.xml><?xml version="1.0" encoding="utf-8"?>
<calcChain xmlns="http://schemas.openxmlformats.org/spreadsheetml/2006/main">
  <c r="F88" i="10" l="1"/>
  <c r="G88" i="10"/>
  <c r="E88" i="10"/>
  <c r="F80" i="10"/>
  <c r="G80" i="10"/>
  <c r="E80" i="10"/>
  <c r="F75" i="10"/>
  <c r="G75" i="10"/>
  <c r="E75" i="10"/>
  <c r="F70" i="10"/>
  <c r="G70" i="10"/>
  <c r="E70" i="10"/>
  <c r="F67" i="10"/>
  <c r="G67" i="10"/>
  <c r="E67" i="10"/>
  <c r="F63" i="10"/>
  <c r="G63" i="10"/>
  <c r="E63" i="10"/>
  <c r="F50" i="10"/>
  <c r="G50" i="10"/>
  <c r="E50" i="10"/>
  <c r="F41" i="10"/>
  <c r="G41" i="10"/>
  <c r="E41" i="10"/>
  <c r="F31" i="10"/>
  <c r="G31" i="10"/>
  <c r="E31" i="10"/>
  <c r="F22" i="10"/>
  <c r="G22" i="10"/>
  <c r="E22" i="10"/>
  <c r="F12" i="10"/>
  <c r="G12" i="10"/>
  <c r="E12" i="10"/>
  <c r="F4" i="10"/>
  <c r="G4" i="10"/>
  <c r="E4" i="10"/>
  <c r="L97" i="10"/>
  <c r="K97" i="10"/>
  <c r="I97" i="10"/>
  <c r="H97" i="10"/>
  <c r="C97" i="10"/>
  <c r="H94" i="9"/>
  <c r="L94" i="9"/>
  <c r="K94" i="9"/>
  <c r="I94" i="9"/>
  <c r="G94" i="9"/>
  <c r="F94" i="9"/>
  <c r="E94" i="9"/>
  <c r="C94" i="9"/>
  <c r="C97" i="7"/>
  <c r="K97" i="7"/>
  <c r="J97" i="7"/>
  <c r="H97" i="7"/>
  <c r="G97" i="7"/>
  <c r="F97" i="7"/>
  <c r="E97" i="7"/>
  <c r="K101" i="6"/>
  <c r="J101" i="6"/>
  <c r="H101" i="6"/>
  <c r="L43" i="6"/>
  <c r="G101" i="6"/>
  <c r="F101" i="6"/>
  <c r="E101" i="6"/>
  <c r="C101" i="6"/>
  <c r="L43" i="4"/>
  <c r="E101" i="4"/>
  <c r="F101" i="4"/>
  <c r="G101" i="4"/>
  <c r="H101" i="4"/>
  <c r="J101" i="4"/>
  <c r="K101" i="4"/>
  <c r="C101" i="4"/>
  <c r="C100" i="1"/>
  <c r="Q91" i="1"/>
  <c r="Q83" i="1"/>
  <c r="Q78" i="1"/>
  <c r="Q76" i="1"/>
  <c r="Q73" i="1"/>
  <c r="Q69" i="1"/>
  <c r="Q64" i="1"/>
  <c r="Q20" i="1"/>
  <c r="Q29" i="1"/>
  <c r="Q38" i="1"/>
  <c r="Q47" i="1"/>
  <c r="Q100" i="1"/>
  <c r="Q12" i="1"/>
  <c r="P100" i="1"/>
  <c r="P12" i="1"/>
  <c r="P91" i="1"/>
  <c r="P83" i="1"/>
  <c r="P78" i="1"/>
  <c r="P76" i="1"/>
  <c r="P73" i="1"/>
  <c r="P69" i="1"/>
  <c r="P64" i="1"/>
  <c r="P47" i="1"/>
  <c r="P38" i="1"/>
  <c r="P29" i="1"/>
  <c r="P20" i="1"/>
  <c r="G24" i="2"/>
  <c r="F24" i="2"/>
  <c r="E24" i="2"/>
  <c r="D24" i="2"/>
  <c r="C24" i="2"/>
  <c r="I14" i="2"/>
  <c r="H14" i="2"/>
  <c r="G14" i="2"/>
  <c r="F14" i="2"/>
  <c r="D14" i="2"/>
  <c r="E14" i="2"/>
  <c r="J14" i="2"/>
  <c r="C14" i="2"/>
  <c r="N100" i="1"/>
  <c r="O100" i="1"/>
  <c r="L100" i="1"/>
  <c r="N102" i="1"/>
  <c r="K100" i="1"/>
  <c r="J100" i="1"/>
  <c r="I100" i="1"/>
  <c r="E100" i="1"/>
  <c r="G100" i="1"/>
  <c r="C103" i="1"/>
  <c r="H100" i="1"/>
  <c r="M104" i="1"/>
  <c r="F102" i="1"/>
  <c r="C104" i="1"/>
  <c r="F103" i="1"/>
  <c r="H102" i="1"/>
  <c r="M105" i="1"/>
  <c r="J103" i="1"/>
  <c r="E107" i="1"/>
  <c r="G97" i="10"/>
  <c r="E97" i="10"/>
  <c r="F97" i="10"/>
</calcChain>
</file>

<file path=xl/sharedStrings.xml><?xml version="1.0" encoding="utf-8"?>
<sst xmlns="http://schemas.openxmlformats.org/spreadsheetml/2006/main" count="1616" uniqueCount="493">
  <si>
    <t>Redvägs älgskötselområde</t>
  </si>
  <si>
    <t>Areal</t>
  </si>
  <si>
    <t>Tilldelnings</t>
  </si>
  <si>
    <t>Tilldelning 2017</t>
  </si>
  <si>
    <t>Avskjutning 2014</t>
  </si>
  <si>
    <t>modul</t>
  </si>
  <si>
    <t>tjur</t>
  </si>
  <si>
    <t>ko/kv</t>
  </si>
  <si>
    <t>kalv</t>
  </si>
  <si>
    <t>kalv 35 dagar</t>
  </si>
  <si>
    <t>taggar</t>
  </si>
  <si>
    <t>Ulricehamn</t>
  </si>
  <si>
    <t>01-07</t>
  </si>
  <si>
    <t xml:space="preserve">Per Gustavsson                 </t>
  </si>
  <si>
    <t>1 st</t>
  </si>
  <si>
    <t>35 dagar</t>
  </si>
  <si>
    <t>01-63</t>
  </si>
  <si>
    <t xml:space="preserve">Birger Karlsson               </t>
  </si>
  <si>
    <t>01-65</t>
  </si>
  <si>
    <t>Sven-Gunnar Persson</t>
  </si>
  <si>
    <t>Sköt 2 tjurar 2016</t>
  </si>
  <si>
    <t>01-70</t>
  </si>
  <si>
    <t xml:space="preserve">Simon Mårtensson </t>
  </si>
  <si>
    <t>01-72</t>
  </si>
  <si>
    <t xml:space="preserve">Lars-G Andersson         </t>
  </si>
  <si>
    <t>01-93</t>
  </si>
  <si>
    <t xml:space="preserve">Bo Westman                  </t>
  </si>
  <si>
    <t>01-95</t>
  </si>
  <si>
    <t xml:space="preserve">Rolf Olsen                    </t>
  </si>
  <si>
    <t>Strängsered</t>
  </si>
  <si>
    <t>18-03</t>
  </si>
  <si>
    <t>Jan Törnqvist</t>
  </si>
  <si>
    <t>18-08</t>
  </si>
  <si>
    <t>Mats Gustavsson</t>
  </si>
  <si>
    <t>18-10</t>
  </si>
  <si>
    <t>Anders Johansson</t>
  </si>
  <si>
    <t>6 o 6</t>
  </si>
  <si>
    <t>18-11</t>
  </si>
  <si>
    <t>Sven-Åke Jonsson</t>
  </si>
  <si>
    <t>6 o 9</t>
  </si>
  <si>
    <t>18-12</t>
  </si>
  <si>
    <t>Sara Fogelström</t>
  </si>
  <si>
    <t>?</t>
  </si>
  <si>
    <t>18-61</t>
  </si>
  <si>
    <t>Henrik Brunander</t>
  </si>
  <si>
    <t>18-89</t>
  </si>
  <si>
    <t>Arne Karlsson</t>
  </si>
  <si>
    <t>18-91</t>
  </si>
  <si>
    <t xml:space="preserve">Linda Wigren                     </t>
  </si>
  <si>
    <t>18-92</t>
  </si>
  <si>
    <t>Magnus Jacobsson</t>
  </si>
  <si>
    <t>Gullered</t>
  </si>
  <si>
    <t>19-01</t>
  </si>
  <si>
    <t>Jim Pedersen</t>
  </si>
  <si>
    <t>19-03</t>
  </si>
  <si>
    <t>Daniel Björklund</t>
  </si>
  <si>
    <t>14 o 6</t>
  </si>
  <si>
    <t>19-63</t>
  </si>
  <si>
    <t xml:space="preserve">Knut Eriksson     </t>
  </si>
  <si>
    <t>19-67</t>
  </si>
  <si>
    <t xml:space="preserve">Charlie Lindskog           </t>
  </si>
  <si>
    <t>19-89</t>
  </si>
  <si>
    <t>Karl-Henrik Andersson</t>
  </si>
  <si>
    <t>19-90</t>
  </si>
  <si>
    <t>Jonas Zetterlund</t>
  </si>
  <si>
    <t>19-91</t>
  </si>
  <si>
    <t>Gösta Ekman</t>
  </si>
  <si>
    <t>19-92</t>
  </si>
  <si>
    <t>Lars-Göran Skarland</t>
  </si>
  <si>
    <t>Hössna</t>
  </si>
  <si>
    <t>20-01</t>
  </si>
  <si>
    <t>Jonny Ekman</t>
  </si>
  <si>
    <t>20-03</t>
  </si>
  <si>
    <t>Roland Johansson</t>
  </si>
  <si>
    <t>20-04</t>
  </si>
  <si>
    <t>Roland Eriksson</t>
  </si>
  <si>
    <t>20-06</t>
  </si>
  <si>
    <t xml:space="preserve">Bengt Andersson           </t>
  </si>
  <si>
    <t>20-09</t>
  </si>
  <si>
    <t>Leif Andersson</t>
  </si>
  <si>
    <t>20-62</t>
  </si>
  <si>
    <t>Egon Bohman</t>
  </si>
  <si>
    <t>20-91</t>
  </si>
  <si>
    <t>Ingemar Skantze</t>
  </si>
  <si>
    <t>20-92</t>
  </si>
  <si>
    <t>20-93</t>
  </si>
  <si>
    <t>Tommy Hallberg</t>
  </si>
  <si>
    <t>Liared</t>
  </si>
  <si>
    <t>21-05</t>
  </si>
  <si>
    <t>Johan Börjesson</t>
  </si>
  <si>
    <t>12 o 10</t>
  </si>
  <si>
    <t>21-06</t>
  </si>
  <si>
    <t>Bo Holmberg</t>
  </si>
  <si>
    <t>21-61</t>
  </si>
  <si>
    <t>Isak Strålin</t>
  </si>
  <si>
    <t>21-90</t>
  </si>
  <si>
    <t>Bengt Josefsson</t>
  </si>
  <si>
    <t>21-92</t>
  </si>
  <si>
    <t xml:space="preserve">Sören Johansson              </t>
  </si>
  <si>
    <t>21-93</t>
  </si>
  <si>
    <t>Bengt Johansson</t>
  </si>
  <si>
    <t>6 o 5</t>
  </si>
  <si>
    <t>21-94</t>
  </si>
  <si>
    <t xml:space="preserve">Rune Larsson      </t>
  </si>
  <si>
    <t>21-96</t>
  </si>
  <si>
    <t>Anders Engström</t>
  </si>
  <si>
    <t>Kölingared</t>
  </si>
  <si>
    <t>22-01</t>
  </si>
  <si>
    <t>Jan Ståhlkrantz</t>
  </si>
  <si>
    <t>22-10</t>
  </si>
  <si>
    <t>Arne Hvit</t>
  </si>
  <si>
    <t>22-13</t>
  </si>
  <si>
    <t>Johan Melander</t>
  </si>
  <si>
    <t>22-17</t>
  </si>
  <si>
    <t xml:space="preserve">Marcus Frändås       </t>
  </si>
  <si>
    <t>22-62</t>
  </si>
  <si>
    <t xml:space="preserve">Lars Wiktorsson      </t>
  </si>
  <si>
    <t>22-66</t>
  </si>
  <si>
    <t>Niklas Bladh</t>
  </si>
  <si>
    <t>22-91</t>
  </si>
  <si>
    <t>Håkan Stråkensjö</t>
  </si>
  <si>
    <t>22-93</t>
  </si>
  <si>
    <t>Kennet Eriksson</t>
  </si>
  <si>
    <t>22-94</t>
  </si>
  <si>
    <t>Roland Elgh</t>
  </si>
  <si>
    <t>22-95</t>
  </si>
  <si>
    <t>Håkan Hammarsand</t>
  </si>
  <si>
    <t>22-96</t>
  </si>
  <si>
    <t xml:space="preserve">Lennart Bohlin     </t>
  </si>
  <si>
    <t>22-99</t>
  </si>
  <si>
    <t xml:space="preserve">Benny Andersson            </t>
  </si>
  <si>
    <t>Knätte</t>
  </si>
  <si>
    <t>23-05</t>
  </si>
  <si>
    <t>Joachim Leander</t>
  </si>
  <si>
    <t>23-62</t>
  </si>
  <si>
    <t>Urban Säwe</t>
  </si>
  <si>
    <t>23-63</t>
  </si>
  <si>
    <t>Thord Hylander</t>
  </si>
  <si>
    <t>9 o 2</t>
  </si>
  <si>
    <t>Böne</t>
  </si>
  <si>
    <t>24-03</t>
  </si>
  <si>
    <t xml:space="preserve">Lars Olsson             </t>
  </si>
  <si>
    <t>8 o 6</t>
  </si>
  <si>
    <t>24-99</t>
  </si>
  <si>
    <t>Jonathan Axelsson</t>
  </si>
  <si>
    <t>Trädet</t>
  </si>
  <si>
    <t>25-02</t>
  </si>
  <si>
    <t>Karl-Evert Isaksson</t>
  </si>
  <si>
    <t>25-03</t>
  </si>
  <si>
    <t>Jörgen Linder</t>
  </si>
  <si>
    <t>Humla</t>
  </si>
  <si>
    <t>26-61</t>
  </si>
  <si>
    <t>Anders Andersson</t>
  </si>
  <si>
    <t>Blidsberg</t>
  </si>
  <si>
    <t>27-02</t>
  </si>
  <si>
    <t>Riccard Bengtsson</t>
  </si>
  <si>
    <t>27-61</t>
  </si>
  <si>
    <t>Thomas Isaksson</t>
  </si>
  <si>
    <t>27-62</t>
  </si>
  <si>
    <t xml:space="preserve">Per Fischer                       </t>
  </si>
  <si>
    <t>27-91</t>
  </si>
  <si>
    <t xml:space="preserve">Ivan Hagvall                    </t>
  </si>
  <si>
    <t>Dalum</t>
  </si>
  <si>
    <t>28-03</t>
  </si>
  <si>
    <t>Johan Svensson</t>
  </si>
  <si>
    <t>28-62</t>
  </si>
  <si>
    <t xml:space="preserve">Bertil Hammarström   </t>
  </si>
  <si>
    <t>28-63</t>
  </si>
  <si>
    <t>Lars Davidsson</t>
  </si>
  <si>
    <t>28-64</t>
  </si>
  <si>
    <t xml:space="preserve">Rune Wahlqvist     </t>
  </si>
  <si>
    <t>28-85</t>
  </si>
  <si>
    <t>Anders Claesson</t>
  </si>
  <si>
    <t>Sköt en tjur som kalv 201</t>
  </si>
  <si>
    <t>28-88</t>
  </si>
  <si>
    <t xml:space="preserve">Stig Leander                      </t>
  </si>
  <si>
    <t>28-90</t>
  </si>
  <si>
    <t>Håkan Hagberg</t>
  </si>
  <si>
    <t>Timmele</t>
  </si>
  <si>
    <t>29-02</t>
  </si>
  <si>
    <t xml:space="preserve">Jan Ola Karlsson          </t>
  </si>
  <si>
    <t>29-06</t>
  </si>
  <si>
    <t xml:space="preserve">Jan Max             </t>
  </si>
  <si>
    <t>29-64</t>
  </si>
  <si>
    <t>Karl Eklöf</t>
  </si>
  <si>
    <t>29-68</t>
  </si>
  <si>
    <t xml:space="preserve">Bengt Johansson        </t>
  </si>
  <si>
    <t>29-69</t>
  </si>
  <si>
    <t>Fredrik Ståhl</t>
  </si>
  <si>
    <t>29-90</t>
  </si>
  <si>
    <t>Anders Neuman</t>
  </si>
  <si>
    <t>29-91</t>
  </si>
  <si>
    <t xml:space="preserve">Peder Tapper                     </t>
  </si>
  <si>
    <t>29-92</t>
  </si>
  <si>
    <t xml:space="preserve">Stefan Tapper                 </t>
  </si>
  <si>
    <t/>
  </si>
  <si>
    <t>Tilldelning 2016</t>
  </si>
  <si>
    <t>Felskjutning 2015</t>
  </si>
  <si>
    <t>Kay Strålin</t>
  </si>
  <si>
    <t>Gunnar Böhm</t>
  </si>
  <si>
    <t>Överskjutning 2015</t>
  </si>
  <si>
    <t>Tilldelning 2015</t>
  </si>
  <si>
    <t>Per Gustavsson                 S</t>
  </si>
  <si>
    <t>fri</t>
  </si>
  <si>
    <t>Lars-G Andersson         2 års</t>
  </si>
  <si>
    <t xml:space="preserve">Rolf Olsen                    2 års       </t>
  </si>
  <si>
    <t>Linda Wigren                     S</t>
  </si>
  <si>
    <t>Linus Olsson</t>
  </si>
  <si>
    <t>19-04</t>
  </si>
  <si>
    <t>Roland Hylander</t>
  </si>
  <si>
    <t xml:space="preserve">Charlie Lindskog           2 års  </t>
  </si>
  <si>
    <t>Bengt Andersson           s 78</t>
  </si>
  <si>
    <t>Sören Johansson              S</t>
  </si>
  <si>
    <t>Jan Ståhlkrantz             s 47</t>
  </si>
  <si>
    <t>Lars Johansson</t>
  </si>
  <si>
    <t>22-98</t>
  </si>
  <si>
    <t xml:space="preserve">Björn Klasson                </t>
  </si>
  <si>
    <t>Benny Andersson            s 2</t>
  </si>
  <si>
    <t xml:space="preserve">Per Fischer                  2 års      </t>
  </si>
  <si>
    <t>Stig Leander                      S</t>
  </si>
  <si>
    <t>Jan Ola Karlsson          s 122</t>
  </si>
  <si>
    <t>Peder Tapper                     S</t>
  </si>
  <si>
    <t>Ingen tilldelning till nästa år!</t>
  </si>
  <si>
    <t>Tilldelning 2014</t>
  </si>
  <si>
    <t>Avskjutn.2013</t>
  </si>
  <si>
    <t>Per Gustavsson       s 220</t>
  </si>
  <si>
    <t xml:space="preserve">Mikael Ekman          </t>
  </si>
  <si>
    <t>2 av 7</t>
  </si>
  <si>
    <t>Lars-G Andersson     2 års</t>
  </si>
  <si>
    <t>01-91</t>
  </si>
  <si>
    <t>Birger Karlsson               S</t>
  </si>
  <si>
    <t>Rolf Olsen                 2 års</t>
  </si>
  <si>
    <t>10 av 14</t>
  </si>
  <si>
    <t>12 o 8 o 6</t>
  </si>
  <si>
    <t>En tjur var blind</t>
  </si>
  <si>
    <t>Linda Wigren              s 96</t>
  </si>
  <si>
    <t>8 av 11</t>
  </si>
  <si>
    <t xml:space="preserve">Charlie Lindskog       2 års  </t>
  </si>
  <si>
    <t>5 o 2</t>
  </si>
  <si>
    <t>8 av 12</t>
  </si>
  <si>
    <t>20-90</t>
  </si>
  <si>
    <t xml:space="preserve">Patrik Hylander               </t>
  </si>
  <si>
    <t xml:space="preserve">13 av 15 </t>
  </si>
  <si>
    <t>Sören Johansson     s 140</t>
  </si>
  <si>
    <t>12 av 16</t>
  </si>
  <si>
    <t>22-02.</t>
  </si>
  <si>
    <t>22-09</t>
  </si>
  <si>
    <t>Fredrik Krause</t>
  </si>
  <si>
    <t>Johan Merlander</t>
  </si>
  <si>
    <t>22-90</t>
  </si>
  <si>
    <t>Bernt Blomqvist</t>
  </si>
  <si>
    <t>Björn Klasson                S</t>
  </si>
  <si>
    <t>Benny Andersson</t>
  </si>
  <si>
    <t>6 av 8</t>
  </si>
  <si>
    <t>3 av 6</t>
  </si>
  <si>
    <t>6 o 3</t>
  </si>
  <si>
    <t>5 av 6</t>
  </si>
  <si>
    <t>12 o 6</t>
  </si>
  <si>
    <t>2 av 3</t>
  </si>
  <si>
    <t>5 av 5</t>
  </si>
  <si>
    <t xml:space="preserve">Per Fischer               2 års      </t>
  </si>
  <si>
    <t>Ivan Hagvall                    S</t>
  </si>
  <si>
    <t>8 av 9</t>
  </si>
  <si>
    <t xml:space="preserve">Ove Andersson         </t>
  </si>
  <si>
    <t xml:space="preserve">Stig Leander                  </t>
  </si>
  <si>
    <t>Hondjuret är på skyddsjakt</t>
  </si>
  <si>
    <t xml:space="preserve">Jan Ola Karlsson           </t>
  </si>
  <si>
    <t>2 o 8</t>
  </si>
  <si>
    <t>Lars Odqvist</t>
  </si>
  <si>
    <t>Peder Tapper           s 248</t>
  </si>
  <si>
    <t>Stefan Tapper                 S</t>
  </si>
  <si>
    <t>Tilldelning 2013</t>
  </si>
  <si>
    <t>Per Gustavsson       s 180</t>
  </si>
  <si>
    <t>3 av 7</t>
  </si>
  <si>
    <t>Birger Karlsson        s 170</t>
  </si>
  <si>
    <t>Bo Westman                  S</t>
  </si>
  <si>
    <t>Linda Wigren              s 68</t>
  </si>
  <si>
    <t>Ingvar Eriksson</t>
  </si>
  <si>
    <t xml:space="preserve">Bengt Andersson           S </t>
  </si>
  <si>
    <t>Patrik Hylander</t>
  </si>
  <si>
    <t>Jan-Olof Johansson</t>
  </si>
  <si>
    <t>Tord Blom</t>
  </si>
  <si>
    <t>Sören Johansson     s 100</t>
  </si>
  <si>
    <t>21-95</t>
  </si>
  <si>
    <t>Leslie Markussen       s 64</t>
  </si>
  <si>
    <t>Hans Byström</t>
  </si>
  <si>
    <t>11 av 16</t>
  </si>
  <si>
    <t>Bror Johansson</t>
  </si>
  <si>
    <t>22-89</t>
  </si>
  <si>
    <t>Gösta Knutsson         s 10</t>
  </si>
  <si>
    <t>22-97</t>
  </si>
  <si>
    <t>Björn Hedenlund</t>
  </si>
  <si>
    <t>Björn Klasson           s 225</t>
  </si>
  <si>
    <t>23-68</t>
  </si>
  <si>
    <t>Fritz Grendel                   S</t>
  </si>
  <si>
    <t>Riccard Bengtson</t>
  </si>
  <si>
    <t>Ivan Hagvall              s 172</t>
  </si>
  <si>
    <t>7 av 9</t>
  </si>
  <si>
    <t>Stig Leander                  S</t>
  </si>
  <si>
    <t>Jan Ola Karlsson           S</t>
  </si>
  <si>
    <t>7 av 12</t>
  </si>
  <si>
    <t>Peder Tapper           s 152</t>
  </si>
  <si>
    <t>Stefan Tapper          s 216</t>
  </si>
  <si>
    <t>SUMMA</t>
  </si>
  <si>
    <t>Totalt:</t>
  </si>
  <si>
    <t>Tilldel.</t>
  </si>
  <si>
    <t>Avskjutn.2012</t>
  </si>
  <si>
    <t>Tilldelning 2012</t>
  </si>
  <si>
    <t>Avskjutn.2011</t>
  </si>
  <si>
    <t>Utnytttjande</t>
  </si>
  <si>
    <t>Fällt/</t>
  </si>
  <si>
    <t>grad vuxna</t>
  </si>
  <si>
    <t>1000 ha</t>
  </si>
  <si>
    <t>Per Gustavsson      s 140</t>
  </si>
  <si>
    <t>Lars-G Andersson 2 års</t>
  </si>
  <si>
    <t>2 av 6</t>
  </si>
  <si>
    <t>Birger Karlsson        s 85</t>
  </si>
  <si>
    <t>Bo Westman         s 222</t>
  </si>
  <si>
    <t>Rolf Olsen      2 års</t>
  </si>
  <si>
    <t>9 av 13</t>
  </si>
  <si>
    <t>Linda Wigren         s 51</t>
  </si>
  <si>
    <t>Knut Eriksson     2 års</t>
  </si>
  <si>
    <t>5 av 8</t>
  </si>
  <si>
    <t xml:space="preserve">Charlie Lindskog  s 160   </t>
  </si>
  <si>
    <t>skadad ko, ben av tidigare.</t>
  </si>
  <si>
    <t>14 o 7</t>
  </si>
  <si>
    <t>6 o 8</t>
  </si>
  <si>
    <t xml:space="preserve">Bengt Andersson  s 131  </t>
  </si>
  <si>
    <t>10 av 13</t>
  </si>
  <si>
    <t>Anders Jönsson</t>
  </si>
  <si>
    <t>trafik?</t>
  </si>
  <si>
    <t xml:space="preserve"> 5 o 8</t>
  </si>
  <si>
    <t>15 av 12</t>
  </si>
  <si>
    <t>Sören Johansson     s 60</t>
  </si>
  <si>
    <t>Bet 1 kalv 31 jan</t>
  </si>
  <si>
    <t>Leslie Markussen  s52</t>
  </si>
  <si>
    <t>5 o 6</t>
  </si>
  <si>
    <t>Göran Svensson</t>
  </si>
  <si>
    <t>Gösta Knutsson   s 8</t>
  </si>
  <si>
    <t>(4)trafik</t>
  </si>
  <si>
    <t>Björn Klasson       s160</t>
  </si>
  <si>
    <t>Fritz Grendel       s 206</t>
  </si>
  <si>
    <t>24-98</t>
  </si>
  <si>
    <t>Toby Öberg   s 16</t>
  </si>
  <si>
    <t>3 av 4</t>
  </si>
  <si>
    <t>Karl-Erik Larsson</t>
  </si>
  <si>
    <t>8 o 11</t>
  </si>
  <si>
    <t>(8) o (2)</t>
  </si>
  <si>
    <t>Göte Håkansson</t>
  </si>
  <si>
    <t>2 av 5</t>
  </si>
  <si>
    <t xml:space="preserve">Per Fischer  2 års      </t>
  </si>
  <si>
    <t>Ivan Hagvall   s 86</t>
  </si>
  <si>
    <t>Sten Leander  s 176</t>
  </si>
  <si>
    <t>Jan Ola Karlsson  s 238</t>
  </si>
  <si>
    <t>6 o 11</t>
  </si>
  <si>
    <t>9 av 11</t>
  </si>
  <si>
    <t>Peder Tapper         s 76</t>
  </si>
  <si>
    <t>Stefan Tapper     s 192</t>
  </si>
  <si>
    <t>Tjur</t>
  </si>
  <si>
    <t>20/2 senast uppdat.</t>
  </si>
  <si>
    <t>Utnyttjandegrad vuxna älgar</t>
  </si>
  <si>
    <t>Kalv</t>
  </si>
  <si>
    <t>Utnyttjandegrad jfr skötselp</t>
  </si>
  <si>
    <t>16st  6 taggar eller mindre</t>
  </si>
  <si>
    <t>Utnyttjandegrad mot tilldelning.</t>
  </si>
  <si>
    <t>Utnyttjandegrad mot planen</t>
  </si>
  <si>
    <t>Enligt skötselplan</t>
  </si>
  <si>
    <t>totalt</t>
  </si>
  <si>
    <t>Utnyttjandegrad jfr skötselplan</t>
  </si>
  <si>
    <t>tj</t>
  </si>
  <si>
    <t>kv</t>
  </si>
  <si>
    <t>1+1</t>
  </si>
  <si>
    <t>1+2</t>
  </si>
  <si>
    <t>k</t>
  </si>
  <si>
    <t>??</t>
  </si>
  <si>
    <t>14-91-18-067-32 84-21-05</t>
  </si>
  <si>
    <t>14-91-18-067-33 84-21-06</t>
  </si>
  <si>
    <t>14-91-18-067-34 84-21-61</t>
  </si>
  <si>
    <t>14-91-18-067-36 84-21-90</t>
  </si>
  <si>
    <t>14-91-18-067-38 84-21-92</t>
  </si>
  <si>
    <t>14-91-18-067-39 84-21-93</t>
  </si>
  <si>
    <t>14-91-18-067-40 84-21-94</t>
  </si>
  <si>
    <t>14-91-18-067-84 84-21-95</t>
  </si>
  <si>
    <t>14-91-18-067-32</t>
  </si>
  <si>
    <t>84-21-05</t>
  </si>
  <si>
    <t>14-91-18-067-33</t>
  </si>
  <si>
    <t>84-21-06</t>
  </si>
  <si>
    <t>14-91-18-067-34</t>
  </si>
  <si>
    <t>84-21-61</t>
  </si>
  <si>
    <t>14-91-18-067-36</t>
  </si>
  <si>
    <t>84-21-90</t>
  </si>
  <si>
    <t>14-91-18-067-38</t>
  </si>
  <si>
    <t>84-21-92</t>
  </si>
  <si>
    <t>14-91-18-067-39</t>
  </si>
  <si>
    <t>84-21-93</t>
  </si>
  <si>
    <t>14-91-18-067-40</t>
  </si>
  <si>
    <t>84-21-94</t>
  </si>
  <si>
    <t>14-91-18-067-84</t>
  </si>
  <si>
    <t>84-21-95</t>
  </si>
  <si>
    <t>Tilldelningsmall för Redvägs älgskötselområde</t>
  </si>
  <si>
    <t>Gamla modulen</t>
  </si>
  <si>
    <t>Tot</t>
  </si>
  <si>
    <t>Vuxna</t>
  </si>
  <si>
    <t>100 ha</t>
  </si>
  <si>
    <t>120 ha</t>
  </si>
  <si>
    <t>150 ha</t>
  </si>
  <si>
    <t>160 ha</t>
  </si>
  <si>
    <t>200 ha</t>
  </si>
  <si>
    <t>250 ha</t>
  </si>
  <si>
    <t>100-150</t>
  </si>
  <si>
    <t>120-180</t>
  </si>
  <si>
    <t>150-225</t>
  </si>
  <si>
    <t>160-240</t>
  </si>
  <si>
    <t>200-300</t>
  </si>
  <si>
    <t>250-375</t>
  </si>
  <si>
    <t>150-250</t>
  </si>
  <si>
    <t>180-300</t>
  </si>
  <si>
    <t>225-375</t>
  </si>
  <si>
    <t>240-400</t>
  </si>
  <si>
    <t>300-500</t>
  </si>
  <si>
    <t>375-625</t>
  </si>
  <si>
    <t>fri kalv</t>
  </si>
  <si>
    <t>250-350</t>
  </si>
  <si>
    <t>300-420</t>
  </si>
  <si>
    <t>375-525</t>
  </si>
  <si>
    <t>400-560</t>
  </si>
  <si>
    <t>500-700</t>
  </si>
  <si>
    <t>625-875</t>
  </si>
  <si>
    <t>350-450</t>
  </si>
  <si>
    <t>420-540</t>
  </si>
  <si>
    <t>525-675</t>
  </si>
  <si>
    <t>560-720</t>
  </si>
  <si>
    <t>700-900</t>
  </si>
  <si>
    <t>875-1125</t>
  </si>
  <si>
    <t>450-550</t>
  </si>
  <si>
    <t>540-660</t>
  </si>
  <si>
    <t>675-825</t>
  </si>
  <si>
    <t>720-880</t>
  </si>
  <si>
    <t>900-1100</t>
  </si>
  <si>
    <t>1125-1375</t>
  </si>
  <si>
    <t>550-650</t>
  </si>
  <si>
    <t>660-780</t>
  </si>
  <si>
    <t>825-975</t>
  </si>
  <si>
    <t>880-1040</t>
  </si>
  <si>
    <t>1100-1300</t>
  </si>
  <si>
    <t>1375-1625</t>
  </si>
  <si>
    <t>650-750</t>
  </si>
  <si>
    <t>780-900</t>
  </si>
  <si>
    <t>975-1125</t>
  </si>
  <si>
    <t>1040-1200</t>
  </si>
  <si>
    <t>1300-1500</t>
  </si>
  <si>
    <t>1625-1875</t>
  </si>
  <si>
    <t>750-850</t>
  </si>
  <si>
    <t>900-1020</t>
  </si>
  <si>
    <t>1125-1275</t>
  </si>
  <si>
    <t>1200-1360</t>
  </si>
  <si>
    <t>1500-1700</t>
  </si>
  <si>
    <t>1875-2125</t>
  </si>
  <si>
    <t>850-950</t>
  </si>
  <si>
    <t>1020-1140</t>
  </si>
  <si>
    <t>1275-1425</t>
  </si>
  <si>
    <t>1360-1520</t>
  </si>
  <si>
    <t>1700-1900</t>
  </si>
  <si>
    <t>950-1050</t>
  </si>
  <si>
    <t>1140-1260</t>
  </si>
  <si>
    <t>1425-1575</t>
  </si>
  <si>
    <t>1520-1680</t>
  </si>
  <si>
    <t>1900-2100</t>
  </si>
  <si>
    <t>1050-1150</t>
  </si>
  <si>
    <t>1260-1380</t>
  </si>
  <si>
    <t>1575-1725</t>
  </si>
  <si>
    <t>1680-1840</t>
  </si>
  <si>
    <t>2100-2300</t>
  </si>
  <si>
    <t>1150-1250</t>
  </si>
  <si>
    <t>1380-1500</t>
  </si>
  <si>
    <t>1725-1875</t>
  </si>
  <si>
    <t>1840-2000</t>
  </si>
  <si>
    <t>1250-1350</t>
  </si>
  <si>
    <t>1500-1620</t>
  </si>
  <si>
    <t>1875-2025</t>
  </si>
  <si>
    <t>2000-2160</t>
  </si>
  <si>
    <t>1350-1450</t>
  </si>
  <si>
    <t>1620-1740</t>
  </si>
  <si>
    <t>2025-2175</t>
  </si>
  <si>
    <t>1450-1550</t>
  </si>
  <si>
    <t>1740-1860</t>
  </si>
  <si>
    <t>2175-2325</t>
  </si>
  <si>
    <t>1550-1650</t>
  </si>
  <si>
    <t>1860-1980</t>
  </si>
  <si>
    <t>från</t>
  </si>
  <si>
    <t>till</t>
  </si>
  <si>
    <t>vuxen</t>
  </si>
  <si>
    <t>1 Kalv 35 dagar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</si>
</sst>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b/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name val="Calibri"/>
      <family val="2"/>
    </font>
    <font>
      <sz val="20"/>
      <color indexed="8"/>
      <name val="Calibri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2" xfId="1" applyFont="1" applyFill="1" applyBorder="1"/>
    <xf numFmtId="0" fontId="4" fillId="0" borderId="0" xfId="1" applyFont="1" applyFill="1" applyBorder="1"/>
    <xf numFmtId="0" fontId="2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6" xfId="1" applyFont="1" applyFill="1" applyBorder="1" applyAlignment="1">
      <alignment horizontal="right"/>
    </xf>
    <xf numFmtId="0" fontId="4" fillId="0" borderId="0" xfId="1" applyFont="1" applyFill="1"/>
    <xf numFmtId="0" fontId="3" fillId="0" borderId="6" xfId="1" applyFont="1" applyFill="1" applyBorder="1" applyAlignment="1">
      <alignment horizontal="right"/>
    </xf>
    <xf numFmtId="0" fontId="4" fillId="0" borderId="7" xfId="1" applyFont="1" applyFill="1" applyBorder="1" applyAlignment="1">
      <alignment horizontal="right"/>
    </xf>
    <xf numFmtId="49" fontId="3" fillId="0" borderId="0" xfId="1" applyNumberFormat="1" applyFont="1" applyFill="1"/>
    <xf numFmtId="0" fontId="3" fillId="0" borderId="8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NumberFormat="1" applyFont="1" applyFill="1"/>
    <xf numFmtId="0" fontId="4" fillId="0" borderId="2" xfId="1" applyFont="1" applyFill="1" applyBorder="1"/>
    <xf numFmtId="0" fontId="3" fillId="0" borderId="6" xfId="1" applyFont="1" applyFill="1" applyBorder="1"/>
    <xf numFmtId="0" fontId="4" fillId="0" borderId="6" xfId="1" applyFont="1" applyFill="1" applyBorder="1"/>
    <xf numFmtId="49" fontId="3" fillId="0" borderId="0" xfId="1" applyNumberFormat="1" applyFont="1" applyFill="1" applyBorder="1"/>
    <xf numFmtId="49" fontId="3" fillId="0" borderId="4" xfId="1" applyNumberFormat="1" applyFont="1" applyFill="1" applyBorder="1"/>
    <xf numFmtId="0" fontId="3" fillId="0" borderId="4" xfId="1" applyFont="1" applyFill="1" applyBorder="1"/>
    <xf numFmtId="0" fontId="3" fillId="0" borderId="7" xfId="1" applyFont="1" applyFill="1" applyBorder="1"/>
    <xf numFmtId="0" fontId="4" fillId="0" borderId="6" xfId="1" applyFont="1" applyFill="1" applyBorder="1" applyAlignment="1">
      <alignment horizontal="center"/>
    </xf>
    <xf numFmtId="14" fontId="4" fillId="0" borderId="0" xfId="1" applyNumberFormat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5" fillId="0" borderId="4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6" fillId="0" borderId="0" xfId="1" applyFont="1" applyFill="1"/>
    <xf numFmtId="0" fontId="4" fillId="0" borderId="7" xfId="1" applyFont="1" applyFill="1" applyBorder="1"/>
    <xf numFmtId="0" fontId="16" fillId="0" borderId="2" xfId="1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/>
    </xf>
    <xf numFmtId="0" fontId="16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6" fillId="0" borderId="3" xfId="1" applyFont="1" applyFill="1" applyBorder="1" applyAlignment="1">
      <alignment horizontal="center"/>
    </xf>
    <xf numFmtId="0" fontId="8" fillId="0" borderId="1" xfId="2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10" xfId="1" applyFont="1" applyFill="1" applyBorder="1" applyAlignment="1">
      <alignment horizontal="center"/>
    </xf>
    <xf numFmtId="0" fontId="3" fillId="0" borderId="9" xfId="1" applyFont="1" applyFill="1" applyBorder="1"/>
    <xf numFmtId="0" fontId="4" fillId="0" borderId="7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9" fontId="13" fillId="0" borderId="0" xfId="3" applyFont="1"/>
    <xf numFmtId="0" fontId="18" fillId="0" borderId="11" xfId="0" applyFont="1" applyBorder="1" applyAlignment="1">
      <alignment horizontal="center" wrapText="1"/>
    </xf>
    <xf numFmtId="0" fontId="0" fillId="0" borderId="11" xfId="0" applyBorder="1"/>
    <xf numFmtId="9" fontId="13" fillId="0" borderId="0" xfId="3" applyFont="1" applyAlignment="1">
      <alignment horizontal="center"/>
    </xf>
    <xf numFmtId="0" fontId="0" fillId="0" borderId="0" xfId="0" applyFill="1" applyBorder="1"/>
    <xf numFmtId="164" fontId="0" fillId="0" borderId="0" xfId="0" applyNumberFormat="1"/>
    <xf numFmtId="0" fontId="14" fillId="0" borderId="0" xfId="0" applyFont="1" applyAlignment="1">
      <alignment horizontal="center"/>
    </xf>
    <xf numFmtId="9" fontId="14" fillId="0" borderId="0" xfId="3" applyFont="1" applyAlignment="1">
      <alignment horizontal="center"/>
    </xf>
    <xf numFmtId="0" fontId="14" fillId="0" borderId="0" xfId="0" applyFont="1" applyAlignment="1">
      <alignment horizontal="center" wrapText="1"/>
    </xf>
    <xf numFmtId="0" fontId="19" fillId="2" borderId="0" xfId="0" applyFont="1" applyFill="1" applyAlignment="1">
      <alignment wrapText="1"/>
    </xf>
    <xf numFmtId="9" fontId="20" fillId="0" borderId="0" xfId="3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9" fontId="14" fillId="0" borderId="3" xfId="3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2" fontId="14" fillId="0" borderId="0" xfId="3" applyNumberFormat="1" applyFont="1" applyAlignment="1">
      <alignment horizontal="center"/>
    </xf>
    <xf numFmtId="9" fontId="14" fillId="0" borderId="0" xfId="3" applyFont="1"/>
    <xf numFmtId="0" fontId="14" fillId="0" borderId="0" xfId="0" applyFont="1"/>
    <xf numFmtId="0" fontId="20" fillId="0" borderId="0" xfId="0" applyFont="1"/>
    <xf numFmtId="0" fontId="0" fillId="0" borderId="0" xfId="0" applyBorder="1"/>
    <xf numFmtId="0" fontId="17" fillId="0" borderId="0" xfId="1" applyFont="1" applyFill="1" applyBorder="1" applyAlignment="1">
      <alignment horizontal="center"/>
    </xf>
    <xf numFmtId="0" fontId="19" fillId="0" borderId="0" xfId="0" applyFont="1" applyFill="1" applyBorder="1" applyAlignment="1">
      <alignment wrapText="1"/>
    </xf>
    <xf numFmtId="0" fontId="20" fillId="0" borderId="0" xfId="0" applyFont="1" applyBorder="1"/>
    <xf numFmtId="0" fontId="9" fillId="0" borderId="4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3" fillId="0" borderId="0" xfId="2" applyFont="1" applyFill="1" applyBorder="1" applyAlignment="1">
      <alignment horizontal="left" wrapText="1"/>
    </xf>
    <xf numFmtId="0" fontId="9" fillId="0" borderId="3" xfId="1" applyFont="1" applyFill="1" applyBorder="1" applyAlignment="1">
      <alignment horizontal="center"/>
    </xf>
    <xf numFmtId="0" fontId="10" fillId="0" borderId="0" xfId="0" applyNumberFormat="1" applyFont="1" applyAlignment="1"/>
    <xf numFmtId="0" fontId="10" fillId="0" borderId="0" xfId="0" applyFont="1" applyAlignment="1">
      <alignment horizontal="right"/>
    </xf>
    <xf numFmtId="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3" borderId="0" xfId="0" applyFont="1" applyFill="1" applyAlignment="1">
      <alignment horizontal="right"/>
    </xf>
    <xf numFmtId="0" fontId="11" fillId="0" borderId="0" xfId="0" applyFont="1"/>
    <xf numFmtId="0" fontId="10" fillId="0" borderId="0" xfId="0" applyFont="1" applyBorder="1" applyAlignment="1"/>
    <xf numFmtId="0" fontId="3" fillId="0" borderId="2" xfId="1" applyFont="1" applyFill="1" applyBorder="1" applyAlignment="1">
      <alignment horizontal="center"/>
    </xf>
    <xf numFmtId="10" fontId="4" fillId="0" borderId="2" xfId="1" applyNumberFormat="1" applyFont="1" applyFill="1" applyBorder="1" applyAlignment="1">
      <alignment horizontal="center"/>
    </xf>
    <xf numFmtId="9" fontId="4" fillId="0" borderId="2" xfId="1" applyNumberFormat="1" applyFont="1" applyFill="1" applyBorder="1" applyAlignment="1">
      <alignment horizontal="center"/>
    </xf>
    <xf numFmtId="9" fontId="4" fillId="0" borderId="0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9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2" fillId="2" borderId="0" xfId="0" applyFont="1" applyFill="1" applyAlignment="1">
      <alignment wrapText="1"/>
    </xf>
    <xf numFmtId="9" fontId="23" fillId="0" borderId="0" xfId="3" applyFont="1" applyAlignment="1">
      <alignment horizontal="center"/>
    </xf>
    <xf numFmtId="16" fontId="3" fillId="0" borderId="0" xfId="1" applyNumberFormat="1" applyFont="1" applyFill="1"/>
    <xf numFmtId="0" fontId="4" fillId="0" borderId="0" xfId="1" quotePrefix="1" applyFont="1" applyFill="1"/>
    <xf numFmtId="0" fontId="0" fillId="0" borderId="0" xfId="0" applyFill="1"/>
    <xf numFmtId="0" fontId="24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9" fillId="0" borderId="0" xfId="1" applyFont="1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Border="1"/>
    <xf numFmtId="0" fontId="0" fillId="0" borderId="0" xfId="0" applyNumberFormat="1" applyFill="1"/>
    <xf numFmtId="0" fontId="24" fillId="0" borderId="0" xfId="0" applyNumberFormat="1" applyFont="1" applyFill="1" applyBorder="1" applyAlignment="1">
      <alignment wrapText="1"/>
    </xf>
    <xf numFmtId="0" fontId="22" fillId="0" borderId="0" xfId="0" applyNumberFormat="1" applyFont="1" applyFill="1" applyBorder="1" applyAlignment="1">
      <alignment wrapText="1"/>
    </xf>
    <xf numFmtId="0" fontId="17" fillId="0" borderId="0" xfId="1" applyFont="1" applyFill="1" applyAlignment="1">
      <alignment horizontal="center"/>
    </xf>
    <xf numFmtId="0" fontId="15" fillId="0" borderId="0" xfId="0" applyFont="1"/>
    <xf numFmtId="0" fontId="21" fillId="0" borderId="3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center"/>
    </xf>
    <xf numFmtId="0" fontId="21" fillId="0" borderId="5" xfId="1" applyFont="1" applyFill="1" applyBorder="1" applyAlignment="1">
      <alignment horizontal="center"/>
    </xf>
    <xf numFmtId="0" fontId="23" fillId="0" borderId="0" xfId="0" applyFont="1"/>
    <xf numFmtId="49" fontId="17" fillId="0" borderId="4" xfId="1" applyNumberFormat="1" applyFont="1" applyFill="1" applyBorder="1"/>
    <xf numFmtId="0" fontId="17" fillId="0" borderId="4" xfId="1" applyFont="1" applyFill="1" applyBorder="1"/>
    <xf numFmtId="0" fontId="17" fillId="0" borderId="7" xfId="1" applyFont="1" applyFill="1" applyBorder="1"/>
    <xf numFmtId="0" fontId="16" fillId="0" borderId="7" xfId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wrapText="1"/>
    </xf>
    <xf numFmtId="0" fontId="21" fillId="0" borderId="10" xfId="1" applyFont="1" applyFill="1" applyBorder="1" applyAlignment="1">
      <alignment horizontal="center"/>
    </xf>
    <xf numFmtId="0" fontId="21" fillId="0" borderId="6" xfId="1" applyFont="1" applyFill="1" applyBorder="1" applyAlignment="1">
      <alignment horizontal="center"/>
    </xf>
    <xf numFmtId="0" fontId="0" fillId="4" borderId="0" xfId="0" applyFill="1" applyBorder="1"/>
    <xf numFmtId="0" fontId="3" fillId="4" borderId="0" xfId="1" applyFont="1" applyFill="1" applyBorder="1"/>
    <xf numFmtId="0" fontId="0" fillId="0" borderId="0" xfId="0" applyFont="1" applyBorder="1" applyAlignment="1">
      <alignment horizontal="center"/>
    </xf>
    <xf numFmtId="0" fontId="0" fillId="0" borderId="6" xfId="0" applyBorder="1"/>
    <xf numFmtId="0" fontId="21" fillId="0" borderId="6" xfId="0" applyFont="1" applyBorder="1" applyAlignment="1">
      <alignment horizontal="center"/>
    </xf>
    <xf numFmtId="16" fontId="3" fillId="0" borderId="0" xfId="1" quotePrefix="1" applyNumberFormat="1" applyFont="1" applyFill="1"/>
    <xf numFmtId="0" fontId="27" fillId="4" borderId="13" xfId="0" applyFont="1" applyFill="1" applyBorder="1" applyAlignment="1">
      <alignment wrapText="1"/>
    </xf>
    <xf numFmtId="0" fontId="27" fillId="4" borderId="13" xfId="0" applyFont="1" applyFill="1" applyBorder="1" applyAlignment="1">
      <alignment horizontal="right" wrapText="1"/>
    </xf>
    <xf numFmtId="49" fontId="8" fillId="5" borderId="13" xfId="0" applyNumberFormat="1" applyFont="1" applyFill="1" applyBorder="1" applyAlignment="1"/>
    <xf numFmtId="0" fontId="0" fillId="0" borderId="0" xfId="0"/>
    <xf numFmtId="0" fontId="21" fillId="0" borderId="0" xfId="1" applyFont="1" applyFill="1" applyBorder="1" applyAlignment="1">
      <alignment horizontal="center"/>
    </xf>
    <xf numFmtId="0" fontId="28" fillId="0" borderId="2" xfId="1" applyFont="1" applyFill="1" applyBorder="1" applyAlignment="1">
      <alignment horizontal="center"/>
    </xf>
    <xf numFmtId="0" fontId="0" fillId="0" borderId="0" xfId="0"/>
    <xf numFmtId="0" fontId="21" fillId="0" borderId="2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21" fillId="0" borderId="2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3" fillId="0" borderId="0" xfId="0" applyFont="1" applyAlignment="1"/>
    <xf numFmtId="0" fontId="23" fillId="0" borderId="9" xfId="0" applyFont="1" applyBorder="1" applyAlignment="1"/>
    <xf numFmtId="0" fontId="23" fillId="0" borderId="0" xfId="0" applyFont="1" applyAlignment="1">
      <alignment horizontal="center"/>
    </xf>
    <xf numFmtId="0" fontId="23" fillId="0" borderId="9" xfId="0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9" xfId="0" applyBorder="1" applyAlignmen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_Blad1" xfId="2" xr:uid="{00000000-0005-0000-0000-000002000000}"/>
    <cellStyle name="Percent" xfId="3" builtinId="5"/>
    <cellStyle name="Pro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7"/>
  <sheetViews>
    <sheetView tabSelected="1" workbookViewId="0" xr3:uid="{AEA406A1-0E4B-5B11-9CD5-51D6E497D94C}">
      <pane ySplit="3" topLeftCell="A74" activePane="bottomLeft" state="frozen"/>
      <selection pane="bottomLeft" activeCell="H97" sqref="H97"/>
    </sheetView>
  </sheetViews>
  <sheetFormatPr defaultRowHeight="15"/>
  <cols>
    <col min="2" max="2" width="25.42578125" bestFit="1" customWidth="1"/>
    <col min="3" max="3" width="6.5703125" bestFit="1" customWidth="1"/>
    <col min="4" max="4" width="12.28515625" bestFit="1" customWidth="1"/>
    <col min="5" max="5" width="4.28515625" bestFit="1" customWidth="1"/>
    <col min="7" max="8" width="13.85546875" bestFit="1" customWidth="1"/>
    <col min="9" max="9" width="9.140625" hidden="1" customWidth="1"/>
    <col min="10" max="10" width="8" hidden="1" customWidth="1"/>
    <col min="11" max="11" width="6.28515625" hidden="1" customWidth="1"/>
    <col min="12" max="12" width="5.140625" hidden="1" customWidth="1"/>
    <col min="14" max="14" width="28.28515625" bestFit="1" customWidth="1"/>
  </cols>
  <sheetData>
    <row r="1" spans="1:47" ht="15.75">
      <c r="A1" s="9" t="s">
        <v>0</v>
      </c>
      <c r="B1" s="31"/>
      <c r="C1" s="9"/>
      <c r="D1" s="1"/>
      <c r="E1" s="112"/>
      <c r="F1" s="112"/>
      <c r="G1" s="112"/>
      <c r="H1" s="112"/>
      <c r="I1" s="1"/>
      <c r="J1" s="1"/>
      <c r="K1" s="1"/>
      <c r="L1" s="1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</row>
    <row r="2" spans="1:47">
      <c r="A2" s="2"/>
      <c r="B2" s="10">
        <v>2017</v>
      </c>
      <c r="C2" s="11" t="s">
        <v>1</v>
      </c>
      <c r="D2" s="10" t="s">
        <v>2</v>
      </c>
      <c r="E2" s="149" t="s">
        <v>3</v>
      </c>
      <c r="F2" s="150"/>
      <c r="G2" s="151"/>
      <c r="H2" s="127"/>
      <c r="I2" s="152" t="s">
        <v>4</v>
      </c>
      <c r="J2" s="153"/>
      <c r="K2" s="153"/>
      <c r="L2" s="154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</row>
    <row r="3" spans="1:47" ht="15.75" thickBot="1">
      <c r="A3" s="2"/>
      <c r="B3" s="27"/>
      <c r="C3" s="13"/>
      <c r="D3" s="44" t="s">
        <v>5</v>
      </c>
      <c r="E3" s="114" t="s">
        <v>6</v>
      </c>
      <c r="F3" s="115" t="s">
        <v>7</v>
      </c>
      <c r="G3" s="116" t="s">
        <v>8</v>
      </c>
      <c r="H3" s="115" t="s">
        <v>9</v>
      </c>
      <c r="I3" s="3" t="s">
        <v>6</v>
      </c>
      <c r="J3" s="4" t="s">
        <v>10</v>
      </c>
      <c r="K3" s="4" t="s">
        <v>7</v>
      </c>
      <c r="L3" s="5" t="s">
        <v>8</v>
      </c>
      <c r="M3" s="137"/>
      <c r="N3" s="125"/>
      <c r="O3" s="125"/>
      <c r="P3" s="125"/>
      <c r="Q3" s="125"/>
      <c r="R3" s="125"/>
      <c r="S3" s="125"/>
      <c r="T3" s="125"/>
      <c r="U3" s="125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</row>
    <row r="4" spans="1:47" s="134" customFormat="1" ht="15.75" thickBot="1">
      <c r="A4" s="2"/>
      <c r="B4" s="27" t="s">
        <v>11</v>
      </c>
      <c r="C4" s="45"/>
      <c r="D4" s="140"/>
      <c r="E4" s="136">
        <f>SUM(E5:E11)</f>
        <v>1</v>
      </c>
      <c r="F4" s="136">
        <f>SUM(F5:F11)</f>
        <v>3</v>
      </c>
      <c r="G4" s="136">
        <f>SUM(G5:G11)</f>
        <v>7</v>
      </c>
      <c r="H4" s="135"/>
      <c r="I4" s="142"/>
      <c r="J4" s="142"/>
      <c r="K4" s="142"/>
      <c r="L4" s="142"/>
      <c r="M4" s="137"/>
      <c r="N4" s="125"/>
      <c r="O4" s="125"/>
      <c r="P4" s="125"/>
      <c r="Q4" s="125"/>
      <c r="R4" s="125"/>
      <c r="S4" s="125"/>
      <c r="T4" s="125"/>
      <c r="U4" s="125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</row>
    <row r="5" spans="1:47">
      <c r="A5" s="15" t="s">
        <v>12</v>
      </c>
      <c r="B5" s="2" t="s">
        <v>13</v>
      </c>
      <c r="C5" s="16">
        <v>0</v>
      </c>
      <c r="D5" s="140">
        <v>350</v>
      </c>
      <c r="E5" s="138"/>
      <c r="F5" s="138"/>
      <c r="G5" s="123" t="s">
        <v>14</v>
      </c>
      <c r="H5" s="123" t="s">
        <v>15</v>
      </c>
      <c r="I5" s="142">
        <v>0</v>
      </c>
      <c r="J5" s="140"/>
      <c r="K5" s="140">
        <v>0</v>
      </c>
      <c r="L5" s="140">
        <v>0</v>
      </c>
      <c r="M5" s="140"/>
      <c r="N5" s="126"/>
      <c r="O5" s="126"/>
      <c r="P5" s="125"/>
      <c r="Q5" s="125"/>
      <c r="R5" s="125"/>
      <c r="S5" s="125"/>
      <c r="T5" s="125"/>
      <c r="U5" s="125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</row>
    <row r="6" spans="1:47">
      <c r="A6" s="18" t="s">
        <v>16</v>
      </c>
      <c r="B6" s="2" t="s">
        <v>17</v>
      </c>
      <c r="C6" s="7">
        <v>423</v>
      </c>
      <c r="D6" s="140">
        <v>350</v>
      </c>
      <c r="E6" s="138"/>
      <c r="F6" s="138">
        <v>1</v>
      </c>
      <c r="G6" s="124">
        <v>1</v>
      </c>
      <c r="H6" s="124"/>
      <c r="I6" s="142">
        <v>0</v>
      </c>
      <c r="J6" s="140"/>
      <c r="K6" s="140">
        <v>0</v>
      </c>
      <c r="L6" s="140">
        <v>0</v>
      </c>
      <c r="M6" s="137"/>
      <c r="N6" s="126"/>
      <c r="O6" s="126"/>
      <c r="P6" s="125"/>
      <c r="Q6" s="125"/>
      <c r="R6" s="125"/>
      <c r="S6" s="125"/>
      <c r="T6" s="125"/>
      <c r="U6" s="125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</row>
    <row r="7" spans="1:47">
      <c r="A7" s="18" t="s">
        <v>18</v>
      </c>
      <c r="B7" s="2" t="s">
        <v>19</v>
      </c>
      <c r="C7" s="7">
        <v>968</v>
      </c>
      <c r="D7" s="140">
        <v>350</v>
      </c>
      <c r="E7" s="138"/>
      <c r="F7" s="138">
        <v>2</v>
      </c>
      <c r="G7" s="124">
        <v>2</v>
      </c>
      <c r="H7" s="124"/>
      <c r="I7" s="142">
        <v>1</v>
      </c>
      <c r="J7" s="140">
        <v>6</v>
      </c>
      <c r="K7" s="140">
        <v>1</v>
      </c>
      <c r="L7" s="140">
        <v>2</v>
      </c>
      <c r="M7" s="137" t="s">
        <v>20</v>
      </c>
      <c r="N7" s="126"/>
      <c r="O7" s="126"/>
      <c r="P7" s="125"/>
      <c r="Q7" s="125"/>
      <c r="R7" s="125"/>
      <c r="S7" s="125"/>
      <c r="T7" s="125"/>
      <c r="U7" s="125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</row>
    <row r="8" spans="1:47">
      <c r="A8" s="18" t="s">
        <v>21</v>
      </c>
      <c r="B8" s="2" t="s">
        <v>22</v>
      </c>
      <c r="C8" s="7">
        <v>450</v>
      </c>
      <c r="D8" s="140">
        <v>350</v>
      </c>
      <c r="E8" s="138">
        <v>1</v>
      </c>
      <c r="F8" s="138"/>
      <c r="G8" s="124">
        <v>1</v>
      </c>
      <c r="H8" s="124"/>
      <c r="I8" s="142">
        <v>0</v>
      </c>
      <c r="J8" s="140"/>
      <c r="K8" s="140">
        <v>0</v>
      </c>
      <c r="L8" s="140">
        <v>2</v>
      </c>
      <c r="M8" s="137"/>
      <c r="N8" s="126"/>
      <c r="O8" s="126"/>
      <c r="P8" s="125"/>
      <c r="Q8" s="125"/>
      <c r="R8" s="125"/>
      <c r="S8" s="125"/>
      <c r="T8" s="125"/>
      <c r="U8" s="125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</row>
    <row r="9" spans="1:47">
      <c r="A9" s="18" t="s">
        <v>23</v>
      </c>
      <c r="B9" s="2" t="s">
        <v>24</v>
      </c>
      <c r="C9" s="7">
        <v>224</v>
      </c>
      <c r="D9" s="140">
        <v>350</v>
      </c>
      <c r="E9" s="138"/>
      <c r="F9" s="138"/>
      <c r="G9" s="124">
        <v>1</v>
      </c>
      <c r="H9" s="124"/>
      <c r="I9" s="142">
        <v>0</v>
      </c>
      <c r="J9" s="140"/>
      <c r="K9" s="140">
        <v>0</v>
      </c>
      <c r="L9" s="140">
        <v>0</v>
      </c>
      <c r="M9" s="137"/>
      <c r="N9" s="126"/>
      <c r="O9" s="126"/>
      <c r="P9" s="125"/>
      <c r="Q9" s="125"/>
      <c r="R9" s="125"/>
      <c r="S9" s="125"/>
      <c r="T9" s="125"/>
      <c r="U9" s="125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</row>
    <row r="10" spans="1:47">
      <c r="A10" s="18" t="s">
        <v>25</v>
      </c>
      <c r="B10" s="2" t="s">
        <v>26</v>
      </c>
      <c r="C10" s="7">
        <v>131</v>
      </c>
      <c r="D10" s="140">
        <v>350</v>
      </c>
      <c r="E10" s="138"/>
      <c r="F10" s="138"/>
      <c r="G10" s="124">
        <v>1</v>
      </c>
      <c r="H10" s="124"/>
      <c r="I10" s="142">
        <v>0</v>
      </c>
      <c r="J10" s="140"/>
      <c r="K10" s="140">
        <v>0</v>
      </c>
      <c r="L10" s="140">
        <v>0</v>
      </c>
      <c r="M10" s="137"/>
      <c r="N10" s="126"/>
      <c r="O10" s="126"/>
      <c r="P10" s="125"/>
      <c r="Q10" s="125"/>
      <c r="R10" s="125"/>
      <c r="S10" s="125"/>
      <c r="T10" s="125"/>
      <c r="U10" s="125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</row>
    <row r="11" spans="1:47">
      <c r="A11" s="18" t="s">
        <v>27</v>
      </c>
      <c r="B11" s="2" t="s">
        <v>28</v>
      </c>
      <c r="C11" s="7">
        <v>218</v>
      </c>
      <c r="D11" s="140">
        <v>350</v>
      </c>
      <c r="E11" s="138"/>
      <c r="F11" s="138"/>
      <c r="G11" s="124">
        <v>1</v>
      </c>
      <c r="H11" s="124"/>
      <c r="I11" s="142">
        <v>0</v>
      </c>
      <c r="J11" s="140"/>
      <c r="K11" s="140">
        <v>0</v>
      </c>
      <c r="L11" s="140">
        <v>0</v>
      </c>
      <c r="M11" s="137"/>
      <c r="N11" s="126"/>
      <c r="O11" s="126"/>
      <c r="P11" s="125"/>
      <c r="Q11" s="125"/>
      <c r="R11" s="125"/>
      <c r="S11" s="125"/>
      <c r="T11" s="125"/>
      <c r="U11" s="125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</row>
    <row r="12" spans="1:47">
      <c r="A12" s="18"/>
      <c r="B12" s="12" t="s">
        <v>29</v>
      </c>
      <c r="C12" s="7"/>
      <c r="D12" s="140"/>
      <c r="E12" s="136">
        <f>SUM(E13:E21)</f>
        <v>5</v>
      </c>
      <c r="F12" s="136">
        <f>SUM(F13:F21)</f>
        <v>6</v>
      </c>
      <c r="G12" s="136">
        <f>SUM(G13:G21)</f>
        <v>16</v>
      </c>
      <c r="H12" s="38"/>
      <c r="I12" s="142"/>
      <c r="J12" s="140"/>
      <c r="K12" s="140"/>
      <c r="L12" s="140"/>
      <c r="M12" s="137"/>
      <c r="N12" s="125"/>
      <c r="O12" s="125"/>
      <c r="P12" s="125"/>
      <c r="Q12" s="125"/>
      <c r="R12" s="125"/>
      <c r="S12" s="125"/>
      <c r="T12" s="125"/>
      <c r="U12" s="125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</row>
    <row r="13" spans="1:47">
      <c r="A13" s="18" t="s">
        <v>30</v>
      </c>
      <c r="B13" s="2" t="s">
        <v>31</v>
      </c>
      <c r="C13" s="7">
        <v>744</v>
      </c>
      <c r="D13" s="140">
        <v>350</v>
      </c>
      <c r="E13" s="138">
        <v>1</v>
      </c>
      <c r="F13" s="138"/>
      <c r="G13" s="124">
        <v>2</v>
      </c>
      <c r="H13" s="124"/>
      <c r="I13" s="142">
        <v>1</v>
      </c>
      <c r="J13" s="140">
        <v>6</v>
      </c>
      <c r="K13" s="140">
        <v>0</v>
      </c>
      <c r="L13" s="140">
        <v>0</v>
      </c>
      <c r="M13" s="137"/>
      <c r="N13" s="67"/>
      <c r="O13" s="67"/>
      <c r="P13" s="67"/>
      <c r="Q13" s="6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</row>
    <row r="14" spans="1:47">
      <c r="A14" s="18" t="s">
        <v>32</v>
      </c>
      <c r="B14" s="2" t="s">
        <v>33</v>
      </c>
      <c r="C14" s="7">
        <v>603</v>
      </c>
      <c r="D14" s="140">
        <v>350</v>
      </c>
      <c r="E14" s="138"/>
      <c r="F14" s="138">
        <v>1</v>
      </c>
      <c r="G14" s="124">
        <v>2</v>
      </c>
      <c r="H14" s="124"/>
      <c r="I14" s="142">
        <v>0</v>
      </c>
      <c r="J14" s="140"/>
      <c r="K14" s="140">
        <v>1</v>
      </c>
      <c r="L14" s="140">
        <v>2</v>
      </c>
      <c r="M14" s="137"/>
      <c r="N14" s="67"/>
      <c r="O14" s="67"/>
      <c r="P14" s="67"/>
      <c r="Q14" s="6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</row>
    <row r="15" spans="1:47">
      <c r="A15" s="18" t="s">
        <v>34</v>
      </c>
      <c r="B15" s="2" t="s">
        <v>35</v>
      </c>
      <c r="C15" s="7">
        <v>1559</v>
      </c>
      <c r="D15" s="140">
        <v>350</v>
      </c>
      <c r="E15" s="138">
        <v>1</v>
      </c>
      <c r="F15" s="138">
        <v>2</v>
      </c>
      <c r="G15" s="124">
        <v>3</v>
      </c>
      <c r="H15" s="124"/>
      <c r="I15" s="142">
        <v>2</v>
      </c>
      <c r="J15" s="140" t="s">
        <v>36</v>
      </c>
      <c r="K15" s="140">
        <v>2</v>
      </c>
      <c r="L15" s="140">
        <v>2</v>
      </c>
      <c r="M15" s="137"/>
      <c r="N15" s="67"/>
      <c r="O15" s="67"/>
      <c r="P15" s="67"/>
      <c r="Q15" s="6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</row>
    <row r="16" spans="1:47">
      <c r="A16" s="18" t="s">
        <v>37</v>
      </c>
      <c r="B16" s="2" t="s">
        <v>38</v>
      </c>
      <c r="C16" s="7">
        <v>1468</v>
      </c>
      <c r="D16" s="140">
        <v>350</v>
      </c>
      <c r="E16" s="138">
        <v>2</v>
      </c>
      <c r="F16" s="138">
        <v>1</v>
      </c>
      <c r="G16" s="124">
        <v>3</v>
      </c>
      <c r="H16" s="124"/>
      <c r="I16" s="142">
        <v>2</v>
      </c>
      <c r="J16" s="140" t="s">
        <v>39</v>
      </c>
      <c r="K16" s="140">
        <v>2</v>
      </c>
      <c r="L16" s="140">
        <v>5</v>
      </c>
      <c r="M16" s="137"/>
      <c r="N16" s="67"/>
      <c r="O16" s="67"/>
      <c r="P16" s="67"/>
      <c r="Q16" s="6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</row>
    <row r="17" spans="1:17">
      <c r="A17" s="130" t="s">
        <v>40</v>
      </c>
      <c r="B17" s="2" t="s">
        <v>41</v>
      </c>
      <c r="C17" s="7">
        <v>71</v>
      </c>
      <c r="D17" s="140">
        <v>350</v>
      </c>
      <c r="E17" s="138"/>
      <c r="F17" s="138"/>
      <c r="G17" s="124" t="s">
        <v>14</v>
      </c>
      <c r="H17" s="124" t="s">
        <v>15</v>
      </c>
      <c r="I17" s="142"/>
      <c r="J17" s="140"/>
      <c r="K17" s="140"/>
      <c r="L17" s="140"/>
      <c r="M17" s="137" t="s">
        <v>42</v>
      </c>
      <c r="N17" s="67"/>
      <c r="O17" s="67"/>
      <c r="P17" s="67"/>
      <c r="Q17" s="67"/>
    </row>
    <row r="18" spans="1:17">
      <c r="A18" s="18" t="s">
        <v>43</v>
      </c>
      <c r="B18" s="73" t="s">
        <v>44</v>
      </c>
      <c r="C18" s="20">
        <v>1513</v>
      </c>
      <c r="D18" s="140">
        <v>350</v>
      </c>
      <c r="E18" s="138">
        <v>1</v>
      </c>
      <c r="F18" s="138">
        <v>2</v>
      </c>
      <c r="G18" s="124">
        <v>3</v>
      </c>
      <c r="H18" s="124"/>
      <c r="I18" s="142">
        <v>1</v>
      </c>
      <c r="J18" s="140">
        <v>6</v>
      </c>
      <c r="K18" s="140">
        <v>2</v>
      </c>
      <c r="L18" s="140">
        <v>4</v>
      </c>
      <c r="M18" s="137"/>
      <c r="N18" s="67"/>
      <c r="O18" s="67"/>
      <c r="P18" s="67"/>
      <c r="Q18" s="67"/>
    </row>
    <row r="19" spans="1:17">
      <c r="A19" s="18" t="s">
        <v>45</v>
      </c>
      <c r="B19" s="2" t="s">
        <v>46</v>
      </c>
      <c r="C19" s="7">
        <v>327</v>
      </c>
      <c r="D19" s="140">
        <v>350</v>
      </c>
      <c r="E19" s="138"/>
      <c r="F19" s="138"/>
      <c r="G19" s="124">
        <v>2</v>
      </c>
      <c r="H19" s="124"/>
      <c r="I19" s="142">
        <v>0</v>
      </c>
      <c r="J19" s="140"/>
      <c r="K19" s="140">
        <v>0</v>
      </c>
      <c r="L19" s="140">
        <v>1</v>
      </c>
      <c r="M19" s="137"/>
      <c r="N19" s="67"/>
      <c r="O19" s="67"/>
      <c r="P19" s="67"/>
      <c r="Q19" s="67"/>
    </row>
    <row r="20" spans="1:17">
      <c r="A20" s="18" t="s">
        <v>47</v>
      </c>
      <c r="B20" s="2" t="s">
        <v>48</v>
      </c>
      <c r="C20" s="7">
        <v>86</v>
      </c>
      <c r="D20" s="140">
        <v>350</v>
      </c>
      <c r="E20" s="138"/>
      <c r="F20" s="138"/>
      <c r="G20" s="124">
        <v>1</v>
      </c>
      <c r="H20" s="124"/>
      <c r="I20" s="142">
        <v>0</v>
      </c>
      <c r="J20" s="140"/>
      <c r="K20" s="140">
        <v>0</v>
      </c>
      <c r="L20" s="140">
        <v>0</v>
      </c>
      <c r="M20" s="137"/>
      <c r="N20" s="67"/>
      <c r="O20" s="67"/>
      <c r="P20" s="67"/>
      <c r="Q20" s="67"/>
    </row>
    <row r="21" spans="1:17">
      <c r="A21" s="18" t="s">
        <v>49</v>
      </c>
      <c r="B21" s="2" t="s">
        <v>50</v>
      </c>
      <c r="C21" s="7">
        <v>19</v>
      </c>
      <c r="D21" s="140">
        <v>350</v>
      </c>
      <c r="E21" s="138"/>
      <c r="F21" s="138"/>
      <c r="G21" s="124" t="s">
        <v>14</v>
      </c>
      <c r="H21" s="124" t="s">
        <v>15</v>
      </c>
      <c r="I21" s="142">
        <v>0</v>
      </c>
      <c r="J21" s="140"/>
      <c r="K21" s="140">
        <v>0</v>
      </c>
      <c r="L21" s="140">
        <v>0</v>
      </c>
      <c r="M21" s="140"/>
      <c r="N21" s="67"/>
      <c r="O21" s="67"/>
      <c r="P21" s="67"/>
      <c r="Q21" s="67"/>
    </row>
    <row r="22" spans="1:17">
      <c r="A22" s="18"/>
      <c r="B22" s="12" t="s">
        <v>51</v>
      </c>
      <c r="C22" s="7"/>
      <c r="D22" s="140"/>
      <c r="E22" s="136">
        <f>SUM(E23:E30)</f>
        <v>2</v>
      </c>
      <c r="F22" s="136">
        <f>SUM(F23:F30)</f>
        <v>4</v>
      </c>
      <c r="G22" s="136">
        <f>SUM(G23:G30)</f>
        <v>10</v>
      </c>
      <c r="H22" s="38"/>
      <c r="I22" s="142"/>
      <c r="J22" s="140"/>
      <c r="K22" s="140"/>
      <c r="L22" s="140"/>
      <c r="M22" s="137"/>
      <c r="N22" s="67"/>
      <c r="O22" s="67"/>
      <c r="P22" s="67"/>
      <c r="Q22" s="67"/>
    </row>
    <row r="23" spans="1:17">
      <c r="A23" s="18" t="s">
        <v>52</v>
      </c>
      <c r="B23" s="2" t="s">
        <v>53</v>
      </c>
      <c r="C23" s="7">
        <v>580</v>
      </c>
      <c r="D23" s="140">
        <v>350</v>
      </c>
      <c r="E23" s="138">
        <v>1</v>
      </c>
      <c r="F23" s="138"/>
      <c r="G23" s="124">
        <v>2</v>
      </c>
      <c r="H23" s="124"/>
      <c r="I23" s="142">
        <v>0</v>
      </c>
      <c r="J23" s="140"/>
      <c r="K23" s="140">
        <v>1</v>
      </c>
      <c r="L23" s="140">
        <v>0</v>
      </c>
      <c r="M23" s="67"/>
      <c r="N23" s="67"/>
      <c r="O23" s="67"/>
      <c r="P23" s="67"/>
      <c r="Q23" s="67"/>
    </row>
    <row r="24" spans="1:17">
      <c r="A24" s="18" t="s">
        <v>54</v>
      </c>
      <c r="B24" s="2" t="s">
        <v>55</v>
      </c>
      <c r="C24" s="7">
        <v>962</v>
      </c>
      <c r="D24" s="140">
        <v>350</v>
      </c>
      <c r="E24" s="138"/>
      <c r="F24" s="138">
        <v>2</v>
      </c>
      <c r="G24" s="124">
        <v>2</v>
      </c>
      <c r="H24" s="124"/>
      <c r="I24" s="142">
        <v>2</v>
      </c>
      <c r="J24" s="140" t="s">
        <v>56</v>
      </c>
      <c r="K24" s="140">
        <v>0</v>
      </c>
      <c r="L24" s="140">
        <v>1</v>
      </c>
      <c r="M24" s="67" t="s">
        <v>20</v>
      </c>
      <c r="N24" s="67"/>
      <c r="O24" s="67"/>
      <c r="P24" s="137"/>
      <c r="Q24" s="137"/>
    </row>
    <row r="25" spans="1:17">
      <c r="A25" s="18" t="s">
        <v>57</v>
      </c>
      <c r="B25" s="2" t="s">
        <v>58</v>
      </c>
      <c r="C25" s="7">
        <v>201</v>
      </c>
      <c r="D25" s="140">
        <v>350</v>
      </c>
      <c r="E25" s="138"/>
      <c r="F25" s="138"/>
      <c r="G25" s="124">
        <v>1</v>
      </c>
      <c r="H25" s="124"/>
      <c r="I25" s="142">
        <v>0</v>
      </c>
      <c r="J25" s="140"/>
      <c r="K25" s="140">
        <v>1</v>
      </c>
      <c r="L25" s="140">
        <v>0</v>
      </c>
      <c r="M25" s="67"/>
      <c r="N25" s="67"/>
      <c r="O25" s="67"/>
      <c r="P25" s="137"/>
      <c r="Q25" s="137"/>
    </row>
    <row r="26" spans="1:17">
      <c r="A26" s="18" t="s">
        <v>59</v>
      </c>
      <c r="B26" s="2" t="s">
        <v>60</v>
      </c>
      <c r="C26" s="7">
        <v>190</v>
      </c>
      <c r="D26" s="140">
        <v>350</v>
      </c>
      <c r="E26" s="138"/>
      <c r="F26" s="138"/>
      <c r="G26" s="124">
        <v>1</v>
      </c>
      <c r="H26" s="124"/>
      <c r="I26" s="142">
        <v>0</v>
      </c>
      <c r="J26" s="140"/>
      <c r="K26" s="140">
        <v>0</v>
      </c>
      <c r="L26" s="140">
        <v>0</v>
      </c>
      <c r="M26" s="67"/>
      <c r="N26" s="67"/>
      <c r="O26" s="67"/>
      <c r="P26" s="137"/>
      <c r="Q26" s="137"/>
    </row>
    <row r="27" spans="1:17">
      <c r="A27" s="18" t="s">
        <v>61</v>
      </c>
      <c r="B27" s="2" t="s">
        <v>62</v>
      </c>
      <c r="C27" s="7">
        <v>381</v>
      </c>
      <c r="D27" s="140">
        <v>350</v>
      </c>
      <c r="E27" s="138"/>
      <c r="F27" s="138">
        <v>1</v>
      </c>
      <c r="G27" s="124">
        <v>1</v>
      </c>
      <c r="H27" s="124"/>
      <c r="I27" s="142">
        <v>1</v>
      </c>
      <c r="J27" s="140">
        <v>6</v>
      </c>
      <c r="K27" s="140">
        <v>0</v>
      </c>
      <c r="L27" s="140">
        <v>0</v>
      </c>
      <c r="M27" s="67"/>
      <c r="N27" s="67"/>
      <c r="O27" s="67"/>
      <c r="P27" s="137"/>
      <c r="Q27" s="137"/>
    </row>
    <row r="28" spans="1:17">
      <c r="A28" s="18" t="s">
        <v>63</v>
      </c>
      <c r="B28" s="2" t="s">
        <v>64</v>
      </c>
      <c r="C28" s="7">
        <v>367</v>
      </c>
      <c r="D28" s="140">
        <v>350</v>
      </c>
      <c r="E28" s="138">
        <v>1</v>
      </c>
      <c r="F28" s="138"/>
      <c r="G28" s="124">
        <v>1</v>
      </c>
      <c r="H28" s="124"/>
      <c r="I28" s="142">
        <v>0</v>
      </c>
      <c r="J28" s="140"/>
      <c r="K28" s="140">
        <v>1</v>
      </c>
      <c r="L28" s="140">
        <v>2</v>
      </c>
      <c r="M28" s="67"/>
      <c r="N28" s="67"/>
      <c r="O28" s="67"/>
      <c r="P28" s="137"/>
      <c r="Q28" s="137"/>
    </row>
    <row r="29" spans="1:17">
      <c r="A29" s="18" t="s">
        <v>65</v>
      </c>
      <c r="B29" s="2" t="s">
        <v>66</v>
      </c>
      <c r="C29" s="20">
        <v>567</v>
      </c>
      <c r="D29" s="140">
        <v>350</v>
      </c>
      <c r="E29" s="138"/>
      <c r="F29" s="138">
        <v>1</v>
      </c>
      <c r="G29" s="124">
        <v>2</v>
      </c>
      <c r="H29" s="124"/>
      <c r="I29" s="142">
        <v>1</v>
      </c>
      <c r="J29" s="140">
        <v>6</v>
      </c>
      <c r="K29" s="140">
        <v>1</v>
      </c>
      <c r="L29" s="140">
        <v>1</v>
      </c>
      <c r="M29" s="67"/>
      <c r="N29" s="67"/>
      <c r="O29" s="67"/>
      <c r="P29" s="137"/>
      <c r="Q29" s="137"/>
    </row>
    <row r="30" spans="1:17">
      <c r="A30" s="18" t="s">
        <v>67</v>
      </c>
      <c r="B30" s="133" t="s">
        <v>68</v>
      </c>
      <c r="C30" s="20">
        <v>17</v>
      </c>
      <c r="D30" s="140">
        <v>350</v>
      </c>
      <c r="E30" s="138"/>
      <c r="F30" s="138"/>
      <c r="G30" s="124" t="s">
        <v>14</v>
      </c>
      <c r="H30" s="124" t="s">
        <v>15</v>
      </c>
      <c r="I30" s="142"/>
      <c r="J30" s="140"/>
      <c r="K30" s="140"/>
      <c r="L30" s="140"/>
      <c r="M30" s="67"/>
      <c r="N30" s="67"/>
      <c r="O30" s="67"/>
      <c r="P30" s="137"/>
      <c r="Q30" s="137"/>
    </row>
    <row r="31" spans="1:17">
      <c r="A31" s="18"/>
      <c r="B31" s="8" t="s">
        <v>69</v>
      </c>
      <c r="C31" s="20"/>
      <c r="D31" s="140"/>
      <c r="E31" s="136">
        <f>SUM(E32:E40)</f>
        <v>4</v>
      </c>
      <c r="F31" s="136">
        <f>SUM(F32:F40)</f>
        <v>5</v>
      </c>
      <c r="G31" s="136">
        <f>SUM(G32:G40)</f>
        <v>15</v>
      </c>
      <c r="H31" s="38"/>
      <c r="I31" s="142"/>
      <c r="J31" s="140"/>
      <c r="K31" s="140"/>
      <c r="L31" s="140"/>
      <c r="M31" s="67"/>
      <c r="N31" s="67"/>
      <c r="O31" s="67"/>
      <c r="P31" s="137"/>
      <c r="Q31" s="137"/>
    </row>
    <row r="32" spans="1:17">
      <c r="A32" s="18" t="s">
        <v>70</v>
      </c>
      <c r="B32" s="2" t="s">
        <v>71</v>
      </c>
      <c r="C32" s="20">
        <v>946</v>
      </c>
      <c r="D32" s="140">
        <v>350</v>
      </c>
      <c r="E32" s="140">
        <v>1</v>
      </c>
      <c r="F32" s="140">
        <v>1</v>
      </c>
      <c r="G32" s="140">
        <v>2</v>
      </c>
      <c r="H32" s="128"/>
      <c r="I32" s="67"/>
      <c r="J32" s="67"/>
      <c r="K32" s="67"/>
      <c r="L32" s="142">
        <v>2</v>
      </c>
      <c r="M32" s="67"/>
      <c r="N32" s="67"/>
      <c r="O32" s="67"/>
      <c r="P32" s="67"/>
      <c r="Q32" s="137"/>
    </row>
    <row r="33" spans="1:16">
      <c r="A33" s="18" t="s">
        <v>72</v>
      </c>
      <c r="B33" s="2" t="s">
        <v>73</v>
      </c>
      <c r="C33" s="20">
        <v>1283</v>
      </c>
      <c r="D33" s="140">
        <v>350</v>
      </c>
      <c r="E33" s="140">
        <v>1</v>
      </c>
      <c r="F33" s="140">
        <v>1</v>
      </c>
      <c r="G33" s="140">
        <v>3</v>
      </c>
      <c r="H33" s="128"/>
      <c r="I33" s="67"/>
      <c r="J33" s="67"/>
      <c r="K33" s="67"/>
      <c r="L33" s="142">
        <v>6</v>
      </c>
      <c r="M33" s="67"/>
      <c r="N33" s="67"/>
      <c r="O33" s="67"/>
      <c r="P33" s="67"/>
    </row>
    <row r="34" spans="1:16">
      <c r="A34" s="18" t="s">
        <v>74</v>
      </c>
      <c r="B34" s="2" t="s">
        <v>75</v>
      </c>
      <c r="C34" s="20">
        <v>893</v>
      </c>
      <c r="D34" s="140">
        <v>350</v>
      </c>
      <c r="E34" s="140">
        <v>1</v>
      </c>
      <c r="F34" s="140">
        <v>1</v>
      </c>
      <c r="G34" s="140">
        <v>2</v>
      </c>
      <c r="H34" s="128"/>
      <c r="I34" s="67"/>
      <c r="J34" s="67"/>
      <c r="K34" s="67"/>
      <c r="L34" s="142">
        <v>1</v>
      </c>
      <c r="M34" s="137"/>
      <c r="N34" s="67"/>
      <c r="O34" s="67"/>
      <c r="P34" s="67"/>
    </row>
    <row r="35" spans="1:16">
      <c r="A35" s="15" t="s">
        <v>76</v>
      </c>
      <c r="B35" s="2" t="s">
        <v>77</v>
      </c>
      <c r="C35" s="20">
        <v>98</v>
      </c>
      <c r="D35" s="140">
        <v>350</v>
      </c>
      <c r="E35" s="140"/>
      <c r="F35" s="140"/>
      <c r="G35" s="140">
        <v>1</v>
      </c>
      <c r="H35" s="128"/>
      <c r="I35" s="67"/>
      <c r="J35" s="67"/>
      <c r="K35" s="67"/>
      <c r="L35" s="142">
        <v>0</v>
      </c>
      <c r="M35" s="67"/>
      <c r="N35" s="67"/>
      <c r="O35" s="67"/>
      <c r="P35" s="67"/>
    </row>
    <row r="36" spans="1:16">
      <c r="A36" s="18" t="s">
        <v>78</v>
      </c>
      <c r="B36" s="2" t="s">
        <v>79</v>
      </c>
      <c r="C36" s="20">
        <v>1048</v>
      </c>
      <c r="D36" s="140">
        <v>350</v>
      </c>
      <c r="E36" s="140">
        <v>1</v>
      </c>
      <c r="F36" s="140">
        <v>1</v>
      </c>
      <c r="G36" s="140">
        <v>2</v>
      </c>
      <c r="H36" s="128"/>
      <c r="I36" s="67"/>
      <c r="J36" s="67"/>
      <c r="K36" s="67"/>
      <c r="L36" s="142">
        <v>2</v>
      </c>
      <c r="M36" s="67"/>
      <c r="N36" s="67"/>
      <c r="O36" s="67"/>
      <c r="P36" s="67"/>
    </row>
    <row r="37" spans="1:16">
      <c r="A37" s="18" t="s">
        <v>80</v>
      </c>
      <c r="B37" s="2" t="s">
        <v>81</v>
      </c>
      <c r="C37" s="20">
        <v>617</v>
      </c>
      <c r="D37" s="140">
        <v>350</v>
      </c>
      <c r="E37" s="140"/>
      <c r="F37" s="140">
        <v>1</v>
      </c>
      <c r="G37" s="140">
        <v>2</v>
      </c>
      <c r="H37" s="128"/>
      <c r="I37" s="67"/>
      <c r="J37" s="67"/>
      <c r="K37" s="67"/>
      <c r="L37" s="142">
        <v>2</v>
      </c>
      <c r="M37" s="67"/>
      <c r="N37" s="67"/>
      <c r="O37" s="67"/>
      <c r="P37" s="67"/>
    </row>
    <row r="38" spans="1:16">
      <c r="A38" s="18" t="s">
        <v>82</v>
      </c>
      <c r="B38" s="2" t="s">
        <v>83</v>
      </c>
      <c r="C38" s="20">
        <v>305</v>
      </c>
      <c r="D38" s="140">
        <v>350</v>
      </c>
      <c r="E38" s="140"/>
      <c r="F38" s="140"/>
      <c r="G38" s="140">
        <v>2</v>
      </c>
      <c r="H38" s="128"/>
      <c r="I38" s="67"/>
      <c r="J38" s="67"/>
      <c r="K38" s="67"/>
      <c r="L38" s="142">
        <v>1</v>
      </c>
      <c r="M38" s="67"/>
      <c r="N38" s="67"/>
      <c r="O38" s="67"/>
      <c r="P38" s="67"/>
    </row>
    <row r="39" spans="1:16">
      <c r="A39" s="18" t="s">
        <v>84</v>
      </c>
      <c r="B39" s="2" t="s">
        <v>38</v>
      </c>
      <c r="C39" s="20">
        <v>208</v>
      </c>
      <c r="D39" s="140">
        <v>350</v>
      </c>
      <c r="E39" s="140"/>
      <c r="F39" s="140"/>
      <c r="G39" s="140">
        <v>1</v>
      </c>
      <c r="H39" s="128"/>
      <c r="I39" s="67"/>
      <c r="J39" s="67"/>
      <c r="K39" s="67"/>
      <c r="L39" s="142">
        <v>0</v>
      </c>
      <c r="M39" s="67"/>
      <c r="N39" s="67"/>
      <c r="O39" s="67"/>
      <c r="P39" s="67"/>
    </row>
    <row r="40" spans="1:16">
      <c r="A40" s="18" t="s">
        <v>85</v>
      </c>
      <c r="B40" s="2" t="s">
        <v>86</v>
      </c>
      <c r="C40" s="20">
        <v>12</v>
      </c>
      <c r="D40" s="140">
        <v>350</v>
      </c>
      <c r="E40" s="140"/>
      <c r="F40" s="140"/>
      <c r="G40" s="140" t="s">
        <v>14</v>
      </c>
      <c r="H40" s="129" t="s">
        <v>15</v>
      </c>
      <c r="I40" s="67"/>
      <c r="J40" s="67"/>
      <c r="K40" s="67"/>
      <c r="L40" s="142">
        <v>0</v>
      </c>
      <c r="M40" s="67"/>
      <c r="N40" s="67"/>
      <c r="O40" s="67"/>
      <c r="P40" s="67"/>
    </row>
    <row r="41" spans="1:16">
      <c r="A41" s="18"/>
      <c r="B41" s="12" t="s">
        <v>87</v>
      </c>
      <c r="C41" s="20"/>
      <c r="D41" s="140"/>
      <c r="E41" s="136">
        <f>SUM(E42:E49)</f>
        <v>4</v>
      </c>
      <c r="F41" s="136">
        <f>SUM(F42:F49)</f>
        <v>6</v>
      </c>
      <c r="G41" s="136">
        <f>SUM(G42:G49)</f>
        <v>14</v>
      </c>
      <c r="H41" s="38"/>
      <c r="I41" s="142"/>
      <c r="J41" s="140"/>
      <c r="K41" s="140"/>
      <c r="L41" s="140"/>
      <c r="M41" s="67"/>
      <c r="N41" s="67"/>
      <c r="O41" s="67"/>
      <c r="P41" s="67"/>
    </row>
    <row r="42" spans="1:16">
      <c r="A42" s="18" t="s">
        <v>88</v>
      </c>
      <c r="B42" s="2" t="s">
        <v>89</v>
      </c>
      <c r="C42" s="20">
        <v>1675</v>
      </c>
      <c r="D42" s="140">
        <v>350</v>
      </c>
      <c r="E42" s="140">
        <v>1</v>
      </c>
      <c r="F42" s="140">
        <v>2</v>
      </c>
      <c r="G42" s="26">
        <v>4</v>
      </c>
      <c r="H42" s="26"/>
      <c r="I42" s="142">
        <v>2</v>
      </c>
      <c r="J42" s="140" t="s">
        <v>90</v>
      </c>
      <c r="K42" s="140">
        <v>2</v>
      </c>
      <c r="L42" s="140">
        <v>4</v>
      </c>
      <c r="M42" s="67"/>
      <c r="N42" s="67"/>
      <c r="O42" s="67"/>
      <c r="P42" s="67"/>
    </row>
    <row r="43" spans="1:16">
      <c r="A43" s="18" t="s">
        <v>91</v>
      </c>
      <c r="B43" s="2" t="s">
        <v>92</v>
      </c>
      <c r="C43" s="20">
        <v>585</v>
      </c>
      <c r="D43" s="140">
        <v>350</v>
      </c>
      <c r="E43" s="140"/>
      <c r="F43" s="140">
        <v>1</v>
      </c>
      <c r="G43" s="26">
        <v>2</v>
      </c>
      <c r="H43" s="26"/>
      <c r="I43" s="142">
        <v>0</v>
      </c>
      <c r="J43" s="140"/>
      <c r="K43" s="140">
        <v>1</v>
      </c>
      <c r="L43" s="140">
        <v>3</v>
      </c>
      <c r="M43" s="67"/>
      <c r="N43" s="67"/>
      <c r="O43" s="67"/>
      <c r="P43" s="67"/>
    </row>
    <row r="44" spans="1:16">
      <c r="A44" s="18" t="s">
        <v>93</v>
      </c>
      <c r="B44" s="2" t="s">
        <v>94</v>
      </c>
      <c r="C44" s="20">
        <v>878</v>
      </c>
      <c r="D44" s="140">
        <v>350</v>
      </c>
      <c r="E44" s="140">
        <v>1</v>
      </c>
      <c r="F44" s="140">
        <v>1</v>
      </c>
      <c r="G44" s="26">
        <v>2</v>
      </c>
      <c r="H44" s="26"/>
      <c r="I44" s="142">
        <v>0</v>
      </c>
      <c r="J44" s="140"/>
      <c r="K44" s="140">
        <v>1</v>
      </c>
      <c r="L44" s="140">
        <v>1</v>
      </c>
      <c r="M44" s="67"/>
      <c r="N44" s="67"/>
      <c r="O44" s="67"/>
      <c r="P44" s="67"/>
    </row>
    <row r="45" spans="1:16">
      <c r="A45" s="18" t="s">
        <v>95</v>
      </c>
      <c r="B45" s="2" t="s">
        <v>96</v>
      </c>
      <c r="C45" s="20">
        <v>579</v>
      </c>
      <c r="D45" s="140">
        <v>350</v>
      </c>
      <c r="E45" s="140"/>
      <c r="F45" s="140">
        <v>1</v>
      </c>
      <c r="G45" s="26">
        <v>2</v>
      </c>
      <c r="H45" s="26"/>
      <c r="I45" s="142">
        <v>0</v>
      </c>
      <c r="J45" s="140"/>
      <c r="K45" s="140">
        <v>1</v>
      </c>
      <c r="L45" s="140">
        <v>3</v>
      </c>
      <c r="M45" s="67"/>
      <c r="N45" s="67"/>
      <c r="O45" s="67"/>
      <c r="P45" s="67"/>
    </row>
    <row r="46" spans="1:16">
      <c r="A46" s="18" t="s">
        <v>97</v>
      </c>
      <c r="B46" s="2" t="s">
        <v>98</v>
      </c>
      <c r="C46" s="20">
        <v>60</v>
      </c>
      <c r="D46" s="140">
        <v>350</v>
      </c>
      <c r="E46" s="140"/>
      <c r="F46" s="140"/>
      <c r="G46" s="26" t="s">
        <v>14</v>
      </c>
      <c r="H46" s="26" t="s">
        <v>15</v>
      </c>
      <c r="I46" s="142">
        <v>0</v>
      </c>
      <c r="J46" s="140"/>
      <c r="K46" s="140">
        <v>0</v>
      </c>
      <c r="L46" s="140">
        <v>0</v>
      </c>
      <c r="M46" s="67"/>
      <c r="N46" s="67"/>
      <c r="O46" s="67"/>
      <c r="P46" s="67"/>
    </row>
    <row r="47" spans="1:16">
      <c r="A47" s="18" t="s">
        <v>99</v>
      </c>
      <c r="B47" s="2" t="s">
        <v>100</v>
      </c>
      <c r="C47" s="20">
        <v>1033</v>
      </c>
      <c r="D47" s="140">
        <v>350</v>
      </c>
      <c r="E47" s="140">
        <v>1</v>
      </c>
      <c r="F47" s="140">
        <v>1</v>
      </c>
      <c r="G47" s="26">
        <v>2</v>
      </c>
      <c r="H47" s="26"/>
      <c r="I47" s="142">
        <v>2</v>
      </c>
      <c r="J47" s="140" t="s">
        <v>101</v>
      </c>
      <c r="K47" s="140">
        <v>1</v>
      </c>
      <c r="L47" s="140">
        <v>4</v>
      </c>
      <c r="M47" s="67"/>
      <c r="N47" s="67"/>
      <c r="O47" s="67"/>
      <c r="P47" s="67"/>
    </row>
    <row r="48" spans="1:16">
      <c r="A48" s="18" t="s">
        <v>102</v>
      </c>
      <c r="B48" s="2" t="s">
        <v>103</v>
      </c>
      <c r="C48" s="20">
        <v>157</v>
      </c>
      <c r="D48" s="140">
        <v>350</v>
      </c>
      <c r="E48" s="140"/>
      <c r="F48" s="140"/>
      <c r="G48" s="26">
        <v>1</v>
      </c>
      <c r="H48" s="26"/>
      <c r="I48" s="142">
        <v>0</v>
      </c>
      <c r="J48" s="140"/>
      <c r="K48" s="140">
        <v>0</v>
      </c>
      <c r="L48" s="140">
        <v>2</v>
      </c>
      <c r="M48" s="67"/>
      <c r="N48" s="67"/>
      <c r="O48" s="67"/>
      <c r="P48" s="67"/>
    </row>
    <row r="49" spans="1:17">
      <c r="A49" s="18" t="s">
        <v>104</v>
      </c>
      <c r="B49" s="2" t="s">
        <v>105</v>
      </c>
      <c r="C49" s="20">
        <v>516</v>
      </c>
      <c r="D49" s="140">
        <v>350</v>
      </c>
      <c r="E49" s="140">
        <v>1</v>
      </c>
      <c r="F49" s="140"/>
      <c r="G49" s="26">
        <v>1</v>
      </c>
      <c r="H49" s="26"/>
      <c r="I49" s="142">
        <v>1</v>
      </c>
      <c r="J49" s="140">
        <v>14</v>
      </c>
      <c r="K49" s="140">
        <v>1</v>
      </c>
      <c r="L49" s="140">
        <v>0</v>
      </c>
      <c r="M49" s="67"/>
      <c r="N49" s="67"/>
      <c r="O49" s="67"/>
      <c r="P49" s="67"/>
      <c r="Q49" s="137"/>
    </row>
    <row r="50" spans="1:17">
      <c r="A50" s="18"/>
      <c r="B50" s="12" t="s">
        <v>106</v>
      </c>
      <c r="C50" s="20"/>
      <c r="D50" s="140"/>
      <c r="E50" s="136">
        <f>SUM(E51:E62)</f>
        <v>5</v>
      </c>
      <c r="F50" s="136">
        <f>SUM(F51:F62)</f>
        <v>6</v>
      </c>
      <c r="G50" s="136">
        <f>SUM(G51:G62)</f>
        <v>14</v>
      </c>
      <c r="H50" s="38"/>
      <c r="I50" s="142"/>
      <c r="J50" s="140"/>
      <c r="K50" s="140"/>
      <c r="L50" s="140"/>
      <c r="M50" s="137"/>
      <c r="N50" s="137"/>
      <c r="O50" s="137"/>
      <c r="P50" s="137"/>
      <c r="Q50" s="137"/>
    </row>
    <row r="51" spans="1:17">
      <c r="A51" s="18" t="s">
        <v>107</v>
      </c>
      <c r="B51" s="2" t="s">
        <v>108</v>
      </c>
      <c r="C51" s="20">
        <v>406</v>
      </c>
      <c r="D51" s="140">
        <v>350</v>
      </c>
      <c r="E51" s="140">
        <v>1</v>
      </c>
      <c r="F51" s="140"/>
      <c r="G51" s="26">
        <v>1</v>
      </c>
      <c r="H51" s="26"/>
      <c r="I51" s="142">
        <v>0</v>
      </c>
      <c r="J51" s="140"/>
      <c r="K51" s="140">
        <v>0</v>
      </c>
      <c r="L51" s="140">
        <v>0</v>
      </c>
      <c r="M51" s="67"/>
      <c r="N51" s="67"/>
      <c r="O51" s="67"/>
      <c r="P51" s="67"/>
      <c r="Q51" s="52"/>
    </row>
    <row r="52" spans="1:17">
      <c r="A52" s="18" t="s">
        <v>109</v>
      </c>
      <c r="B52" s="2" t="s">
        <v>110</v>
      </c>
      <c r="C52" s="20">
        <v>351</v>
      </c>
      <c r="D52" s="140">
        <v>350</v>
      </c>
      <c r="E52" s="140"/>
      <c r="F52" s="140">
        <v>1</v>
      </c>
      <c r="G52" s="26">
        <v>1</v>
      </c>
      <c r="H52" s="26"/>
      <c r="I52" s="142">
        <v>0</v>
      </c>
      <c r="J52" s="140"/>
      <c r="K52" s="140">
        <v>0</v>
      </c>
      <c r="L52" s="140">
        <v>0</v>
      </c>
      <c r="M52" s="67"/>
      <c r="N52" s="67"/>
      <c r="O52" s="67"/>
      <c r="P52" s="67"/>
      <c r="Q52" s="52"/>
    </row>
    <row r="53" spans="1:17">
      <c r="A53" s="18" t="s">
        <v>111</v>
      </c>
      <c r="B53" s="2" t="s">
        <v>112</v>
      </c>
      <c r="C53" s="20">
        <v>909</v>
      </c>
      <c r="D53" s="140">
        <v>350</v>
      </c>
      <c r="E53" s="140">
        <v>1</v>
      </c>
      <c r="F53" s="140">
        <v>1</v>
      </c>
      <c r="G53" s="26">
        <v>2</v>
      </c>
      <c r="H53" s="26"/>
      <c r="I53" s="142">
        <v>1</v>
      </c>
      <c r="J53" s="140">
        <v>7</v>
      </c>
      <c r="K53" s="140">
        <v>1</v>
      </c>
      <c r="L53" s="140">
        <v>0</v>
      </c>
      <c r="M53" s="67"/>
      <c r="N53" s="67"/>
      <c r="O53" s="67"/>
      <c r="P53" s="67"/>
      <c r="Q53" s="52"/>
    </row>
    <row r="54" spans="1:17">
      <c r="A54" s="18" t="s">
        <v>113</v>
      </c>
      <c r="B54" s="2" t="s">
        <v>114</v>
      </c>
      <c r="C54" s="20">
        <v>377</v>
      </c>
      <c r="D54" s="140">
        <v>350</v>
      </c>
      <c r="E54" s="140"/>
      <c r="F54" s="140">
        <v>1</v>
      </c>
      <c r="G54" s="26">
        <v>1</v>
      </c>
      <c r="H54" s="26"/>
      <c r="I54" s="142">
        <v>1</v>
      </c>
      <c r="J54" s="140">
        <v>4</v>
      </c>
      <c r="K54" s="140">
        <v>0</v>
      </c>
      <c r="L54" s="140">
        <v>1</v>
      </c>
      <c r="M54" s="67"/>
      <c r="N54" s="67"/>
      <c r="O54" s="67"/>
      <c r="P54" s="67"/>
      <c r="Q54" s="52"/>
    </row>
    <row r="55" spans="1:17">
      <c r="A55" s="18" t="s">
        <v>115</v>
      </c>
      <c r="B55" s="2" t="s">
        <v>116</v>
      </c>
      <c r="C55" s="20">
        <v>518</v>
      </c>
      <c r="D55" s="140">
        <v>350</v>
      </c>
      <c r="E55" s="140">
        <v>1</v>
      </c>
      <c r="F55" s="140"/>
      <c r="G55" s="26">
        <v>1</v>
      </c>
      <c r="H55" s="26"/>
      <c r="I55" s="142">
        <v>0</v>
      </c>
      <c r="J55" s="140"/>
      <c r="K55" s="140">
        <v>1</v>
      </c>
      <c r="L55" s="140">
        <v>1</v>
      </c>
      <c r="M55" s="67"/>
      <c r="N55" s="67"/>
      <c r="O55" s="67"/>
      <c r="P55" s="67"/>
      <c r="Q55" s="52"/>
    </row>
    <row r="56" spans="1:17">
      <c r="A56" s="18" t="s">
        <v>117</v>
      </c>
      <c r="B56" s="2" t="s">
        <v>118</v>
      </c>
      <c r="C56" s="7">
        <v>392</v>
      </c>
      <c r="D56" s="140">
        <v>350</v>
      </c>
      <c r="E56" s="140"/>
      <c r="F56" s="140">
        <v>1</v>
      </c>
      <c r="G56" s="26">
        <v>1</v>
      </c>
      <c r="H56" s="26"/>
      <c r="I56" s="142">
        <v>0</v>
      </c>
      <c r="J56" s="140"/>
      <c r="K56" s="140">
        <v>0</v>
      </c>
      <c r="L56" s="140">
        <v>2</v>
      </c>
      <c r="M56" s="67"/>
      <c r="N56" s="67"/>
      <c r="O56" s="67"/>
      <c r="P56" s="67"/>
      <c r="Q56" s="52"/>
    </row>
    <row r="57" spans="1:17">
      <c r="A57" s="15" t="s">
        <v>119</v>
      </c>
      <c r="B57" s="2" t="s">
        <v>120</v>
      </c>
      <c r="C57" s="7">
        <v>555</v>
      </c>
      <c r="D57" s="140">
        <v>350</v>
      </c>
      <c r="E57" s="140">
        <v>1</v>
      </c>
      <c r="F57" s="140"/>
      <c r="G57" s="26">
        <v>2</v>
      </c>
      <c r="H57" s="26"/>
      <c r="I57" s="142">
        <v>0</v>
      </c>
      <c r="J57" s="140"/>
      <c r="K57" s="140">
        <v>1</v>
      </c>
      <c r="L57" s="140">
        <v>1</v>
      </c>
      <c r="M57" s="67"/>
      <c r="N57" s="67"/>
      <c r="O57" s="67"/>
      <c r="P57" s="67"/>
      <c r="Q57" s="52"/>
    </row>
    <row r="58" spans="1:17">
      <c r="A58" s="18" t="s">
        <v>121</v>
      </c>
      <c r="B58" s="2" t="s">
        <v>122</v>
      </c>
      <c r="C58" s="7">
        <v>1014</v>
      </c>
      <c r="D58" s="140">
        <v>350</v>
      </c>
      <c r="E58" s="140">
        <v>1</v>
      </c>
      <c r="F58" s="140">
        <v>1</v>
      </c>
      <c r="G58" s="26">
        <v>2</v>
      </c>
      <c r="H58" s="26"/>
      <c r="I58" s="142">
        <v>0</v>
      </c>
      <c r="J58" s="140"/>
      <c r="K58" s="140">
        <v>0</v>
      </c>
      <c r="L58" s="140">
        <v>2</v>
      </c>
      <c r="M58" s="67"/>
      <c r="N58" s="67"/>
      <c r="O58" s="67"/>
      <c r="P58" s="67"/>
      <c r="Q58" s="52"/>
    </row>
    <row r="59" spans="1:17">
      <c r="A59" s="15" t="s">
        <v>123</v>
      </c>
      <c r="B59" s="2" t="s">
        <v>124</v>
      </c>
      <c r="C59" s="7">
        <v>312</v>
      </c>
      <c r="D59" s="140">
        <v>350</v>
      </c>
      <c r="E59" s="140"/>
      <c r="F59" s="140"/>
      <c r="G59" s="26">
        <v>2</v>
      </c>
      <c r="H59" s="26"/>
      <c r="I59" s="142">
        <v>0</v>
      </c>
      <c r="J59" s="140"/>
      <c r="K59" s="140">
        <v>1</v>
      </c>
      <c r="L59" s="140">
        <v>0</v>
      </c>
      <c r="M59" s="67"/>
      <c r="N59" s="67"/>
      <c r="O59" s="67"/>
      <c r="P59" s="67"/>
      <c r="Q59" s="67"/>
    </row>
    <row r="60" spans="1:17">
      <c r="A60" s="15" t="s">
        <v>125</v>
      </c>
      <c r="B60" s="2" t="s">
        <v>126</v>
      </c>
      <c r="C60" s="7">
        <v>494</v>
      </c>
      <c r="D60" s="140">
        <v>350</v>
      </c>
      <c r="E60" s="140"/>
      <c r="F60" s="140">
        <v>1</v>
      </c>
      <c r="G60" s="26">
        <v>1</v>
      </c>
      <c r="H60" s="26"/>
      <c r="I60" s="142">
        <v>0</v>
      </c>
      <c r="J60" s="140"/>
      <c r="K60" s="140">
        <v>1</v>
      </c>
      <c r="L60" s="140">
        <v>3</v>
      </c>
      <c r="M60" s="67"/>
      <c r="N60" s="67"/>
      <c r="O60" s="67"/>
      <c r="P60" s="67"/>
      <c r="Q60" s="52"/>
    </row>
    <row r="61" spans="1:17">
      <c r="A61" s="15" t="s">
        <v>127</v>
      </c>
      <c r="B61" s="2" t="s">
        <v>128</v>
      </c>
      <c r="C61" s="7">
        <v>20</v>
      </c>
      <c r="D61" s="140">
        <v>350</v>
      </c>
      <c r="E61" s="140"/>
      <c r="F61" s="140"/>
      <c r="G61" s="26" t="s">
        <v>14</v>
      </c>
      <c r="H61" s="26" t="s">
        <v>15</v>
      </c>
      <c r="I61" s="142">
        <v>0</v>
      </c>
      <c r="J61" s="140"/>
      <c r="K61" s="140">
        <v>0</v>
      </c>
      <c r="L61" s="140">
        <v>0</v>
      </c>
      <c r="M61" s="67"/>
      <c r="N61" s="67"/>
      <c r="O61" s="67"/>
      <c r="P61" s="67"/>
      <c r="Q61" s="52"/>
    </row>
    <row r="62" spans="1:17">
      <c r="A62" s="15" t="s">
        <v>129</v>
      </c>
      <c r="B62" s="2" t="s">
        <v>130</v>
      </c>
      <c r="C62" s="7">
        <v>22</v>
      </c>
      <c r="D62" s="140">
        <v>350</v>
      </c>
      <c r="E62" s="140"/>
      <c r="F62" s="140"/>
      <c r="G62" s="26" t="s">
        <v>14</v>
      </c>
      <c r="H62" s="26" t="s">
        <v>15</v>
      </c>
      <c r="I62" s="142">
        <v>0</v>
      </c>
      <c r="J62" s="140"/>
      <c r="K62" s="140">
        <v>0</v>
      </c>
      <c r="L62" s="140">
        <v>0</v>
      </c>
      <c r="M62" s="67"/>
      <c r="N62" s="67"/>
      <c r="O62" s="67"/>
      <c r="P62" s="67"/>
      <c r="Q62" s="67"/>
    </row>
    <row r="63" spans="1:17">
      <c r="A63" s="2"/>
      <c r="B63" s="28" t="s">
        <v>131</v>
      </c>
      <c r="C63" s="13"/>
      <c r="D63" s="140"/>
      <c r="E63" s="136">
        <f>SUM(E64:E66)</f>
        <v>2</v>
      </c>
      <c r="F63" s="136">
        <f>SUM(F64:F66)</f>
        <v>2</v>
      </c>
      <c r="G63" s="136">
        <f>SUM(G64:G66)</f>
        <v>7</v>
      </c>
      <c r="H63" s="38"/>
      <c r="I63" s="142"/>
      <c r="J63" s="140"/>
      <c r="K63" s="140"/>
      <c r="L63" s="140"/>
      <c r="M63" s="67"/>
      <c r="N63" s="67"/>
      <c r="O63" s="67"/>
      <c r="P63" s="67"/>
      <c r="Q63" s="52"/>
    </row>
    <row r="64" spans="1:17">
      <c r="A64" s="15" t="s">
        <v>132</v>
      </c>
      <c r="B64" s="2" t="s">
        <v>133</v>
      </c>
      <c r="C64" s="20">
        <v>860</v>
      </c>
      <c r="D64" s="140">
        <v>350</v>
      </c>
      <c r="E64" s="140">
        <v>1</v>
      </c>
      <c r="F64" s="140"/>
      <c r="G64" s="26">
        <v>2</v>
      </c>
      <c r="H64" s="26"/>
      <c r="I64" s="142">
        <v>1</v>
      </c>
      <c r="J64" s="140">
        <v>6</v>
      </c>
      <c r="K64" s="140">
        <v>1</v>
      </c>
      <c r="L64" s="140">
        <v>1</v>
      </c>
      <c r="M64" s="67"/>
      <c r="N64" s="67"/>
      <c r="O64" s="67"/>
      <c r="P64" s="67"/>
      <c r="Q64" s="52"/>
    </row>
    <row r="65" spans="1:17">
      <c r="A65" s="15" t="s">
        <v>134</v>
      </c>
      <c r="B65" s="2" t="s">
        <v>135</v>
      </c>
      <c r="C65" s="20">
        <v>589</v>
      </c>
      <c r="D65" s="140">
        <v>350</v>
      </c>
      <c r="E65" s="140"/>
      <c r="F65" s="140">
        <v>1</v>
      </c>
      <c r="G65" s="26">
        <v>2</v>
      </c>
      <c r="H65" s="26"/>
      <c r="I65" s="142">
        <v>1</v>
      </c>
      <c r="J65" s="140">
        <v>12</v>
      </c>
      <c r="K65" s="140">
        <v>0</v>
      </c>
      <c r="L65" s="140">
        <v>0</v>
      </c>
      <c r="M65" s="67"/>
      <c r="N65" s="67"/>
      <c r="O65" s="67"/>
      <c r="P65" s="67"/>
      <c r="Q65" s="52"/>
    </row>
    <row r="66" spans="1:17">
      <c r="A66" s="15" t="s">
        <v>136</v>
      </c>
      <c r="B66" s="2" t="s">
        <v>137</v>
      </c>
      <c r="C66" s="20">
        <v>1249</v>
      </c>
      <c r="D66" s="140">
        <v>350</v>
      </c>
      <c r="E66" s="140">
        <v>1</v>
      </c>
      <c r="F66" s="140">
        <v>1</v>
      </c>
      <c r="G66" s="26">
        <v>3</v>
      </c>
      <c r="H66" s="26"/>
      <c r="I66" s="142">
        <v>2</v>
      </c>
      <c r="J66" s="140" t="s">
        <v>138</v>
      </c>
      <c r="K66" s="140">
        <v>1</v>
      </c>
      <c r="L66" s="140">
        <v>4</v>
      </c>
      <c r="M66" s="67"/>
      <c r="N66" s="67"/>
      <c r="O66" s="67"/>
      <c r="P66" s="67"/>
      <c r="Q66" s="52"/>
    </row>
    <row r="67" spans="1:17">
      <c r="A67" s="15"/>
      <c r="B67" s="12" t="s">
        <v>139</v>
      </c>
      <c r="C67" s="20"/>
      <c r="D67" s="140"/>
      <c r="E67" s="136">
        <f>SUM(E68:E69)</f>
        <v>2</v>
      </c>
      <c r="F67" s="136">
        <f>SUM(F68:F69)</f>
        <v>2</v>
      </c>
      <c r="G67" s="136">
        <f>SUM(G68:G69)</f>
        <v>5</v>
      </c>
      <c r="H67" s="38"/>
      <c r="I67" s="142"/>
      <c r="J67" s="140"/>
      <c r="K67" s="140"/>
      <c r="L67" s="140"/>
      <c r="M67" s="67"/>
      <c r="N67" s="67"/>
      <c r="O67" s="67"/>
      <c r="P67" s="67"/>
      <c r="Q67" s="67"/>
    </row>
    <row r="68" spans="1:17">
      <c r="A68" s="15" t="s">
        <v>140</v>
      </c>
      <c r="B68" s="2" t="s">
        <v>141</v>
      </c>
      <c r="C68" s="20">
        <v>1123</v>
      </c>
      <c r="D68" s="140">
        <v>350</v>
      </c>
      <c r="E68" s="140">
        <v>1</v>
      </c>
      <c r="F68" s="140">
        <v>1</v>
      </c>
      <c r="G68" s="26">
        <v>3</v>
      </c>
      <c r="H68" s="26"/>
      <c r="I68" s="142">
        <v>2</v>
      </c>
      <c r="J68" s="140" t="s">
        <v>142</v>
      </c>
      <c r="K68" s="140">
        <v>1</v>
      </c>
      <c r="L68" s="140">
        <v>4</v>
      </c>
      <c r="M68" s="137"/>
      <c r="N68" s="137"/>
      <c r="O68" s="137"/>
      <c r="P68" s="137"/>
      <c r="Q68" s="137"/>
    </row>
    <row r="69" spans="1:17">
      <c r="A69" s="18" t="s">
        <v>143</v>
      </c>
      <c r="B69" s="2" t="s">
        <v>144</v>
      </c>
      <c r="C69" s="20">
        <v>953</v>
      </c>
      <c r="D69" s="140">
        <v>350</v>
      </c>
      <c r="E69" s="140">
        <v>1</v>
      </c>
      <c r="F69" s="140">
        <v>1</v>
      </c>
      <c r="G69" s="26">
        <v>2</v>
      </c>
      <c r="H69" s="26"/>
      <c r="I69" s="142">
        <v>1</v>
      </c>
      <c r="J69" s="140">
        <v>3</v>
      </c>
      <c r="K69" s="140">
        <v>0</v>
      </c>
      <c r="L69" s="140">
        <v>1</v>
      </c>
      <c r="M69" s="137"/>
      <c r="N69" s="137"/>
      <c r="O69" s="137"/>
      <c r="P69" s="137"/>
      <c r="Q69" s="137"/>
    </row>
    <row r="70" spans="1:17">
      <c r="A70" s="18"/>
      <c r="B70" s="12" t="s">
        <v>145</v>
      </c>
      <c r="C70" s="20"/>
      <c r="D70" s="140"/>
      <c r="E70" s="33">
        <f>SUM(E71:E72)</f>
        <v>3</v>
      </c>
      <c r="F70" s="33">
        <f>SUM(F71:F72)</f>
        <v>3</v>
      </c>
      <c r="G70" s="33">
        <f>SUM(G71:G72)</f>
        <v>7</v>
      </c>
      <c r="H70" s="38"/>
      <c r="I70" s="142"/>
      <c r="J70" s="140"/>
      <c r="K70" s="140"/>
      <c r="L70" s="140"/>
      <c r="M70" s="137"/>
      <c r="N70" s="137"/>
      <c r="O70" s="137"/>
      <c r="P70" s="137"/>
      <c r="Q70" s="137"/>
    </row>
    <row r="71" spans="1:17">
      <c r="A71" s="15" t="s">
        <v>146</v>
      </c>
      <c r="B71" s="2" t="s">
        <v>147</v>
      </c>
      <c r="C71" s="20">
        <v>1094</v>
      </c>
      <c r="D71" s="140">
        <v>350</v>
      </c>
      <c r="E71" s="140">
        <v>1</v>
      </c>
      <c r="F71" s="140">
        <v>1</v>
      </c>
      <c r="G71" s="26">
        <v>3</v>
      </c>
      <c r="H71" s="26"/>
      <c r="I71" s="142">
        <v>1</v>
      </c>
      <c r="J71" s="33"/>
      <c r="K71" s="140">
        <v>1</v>
      </c>
      <c r="L71" s="140">
        <v>1</v>
      </c>
      <c r="M71" s="67"/>
      <c r="N71" s="67"/>
      <c r="O71" s="67"/>
      <c r="P71" s="67"/>
      <c r="Q71" s="52"/>
    </row>
    <row r="72" spans="1:17">
      <c r="A72" s="15" t="s">
        <v>148</v>
      </c>
      <c r="B72" s="2" t="s">
        <v>149</v>
      </c>
      <c r="C72" s="20">
        <v>2092</v>
      </c>
      <c r="D72" s="140">
        <v>350</v>
      </c>
      <c r="E72" s="140">
        <v>2</v>
      </c>
      <c r="F72" s="140">
        <v>2</v>
      </c>
      <c r="G72" s="26">
        <v>4</v>
      </c>
      <c r="H72" s="26"/>
      <c r="I72" s="142">
        <v>2</v>
      </c>
      <c r="J72" s="140" t="s">
        <v>142</v>
      </c>
      <c r="K72" s="140">
        <v>2</v>
      </c>
      <c r="L72" s="140">
        <v>2</v>
      </c>
      <c r="M72" s="67"/>
      <c r="N72" s="67"/>
      <c r="O72" s="67"/>
      <c r="P72" s="67"/>
      <c r="Q72" s="52"/>
    </row>
    <row r="73" spans="1:17">
      <c r="A73" s="15"/>
      <c r="B73" s="12" t="s">
        <v>150</v>
      </c>
      <c r="C73" s="20"/>
      <c r="D73" s="140"/>
      <c r="E73" s="33"/>
      <c r="F73" s="33"/>
      <c r="G73" s="38"/>
      <c r="H73" s="38"/>
      <c r="I73" s="142"/>
      <c r="J73" s="140"/>
      <c r="K73" s="140"/>
      <c r="L73" s="140"/>
      <c r="M73" s="137"/>
      <c r="N73" s="137"/>
      <c r="O73" s="137"/>
      <c r="P73" s="137"/>
      <c r="Q73" s="137"/>
    </row>
    <row r="74" spans="1:17">
      <c r="A74" s="15" t="s">
        <v>151</v>
      </c>
      <c r="B74" s="2" t="s">
        <v>152</v>
      </c>
      <c r="C74" s="20">
        <v>1433</v>
      </c>
      <c r="D74" s="140">
        <v>350</v>
      </c>
      <c r="E74" s="140">
        <v>2</v>
      </c>
      <c r="F74" s="140">
        <v>1</v>
      </c>
      <c r="G74" s="26">
        <v>3</v>
      </c>
      <c r="H74" s="26"/>
      <c r="I74" s="142">
        <v>1</v>
      </c>
      <c r="J74" s="140">
        <v>10</v>
      </c>
      <c r="K74" s="140">
        <v>1</v>
      </c>
      <c r="L74" s="140">
        <v>4</v>
      </c>
      <c r="M74" s="137"/>
      <c r="N74" s="137"/>
      <c r="O74" s="137"/>
      <c r="P74" s="137"/>
      <c r="Q74" s="137"/>
    </row>
    <row r="75" spans="1:17">
      <c r="A75" s="15"/>
      <c r="B75" s="12" t="s">
        <v>153</v>
      </c>
      <c r="C75" s="20"/>
      <c r="D75" s="140"/>
      <c r="E75" s="33">
        <f>SUM(E76:E79)</f>
        <v>1</v>
      </c>
      <c r="F75" s="33">
        <f>SUM(F76:F79)</f>
        <v>2</v>
      </c>
      <c r="G75" s="33">
        <f>SUM(G76:G79)</f>
        <v>6</v>
      </c>
      <c r="H75" s="38"/>
      <c r="I75" s="142"/>
      <c r="J75" s="140"/>
      <c r="K75" s="140"/>
      <c r="L75" s="140"/>
      <c r="M75" s="137"/>
      <c r="N75" s="137"/>
      <c r="O75" s="137"/>
      <c r="P75" s="137"/>
      <c r="Q75" s="137"/>
    </row>
    <row r="76" spans="1:17">
      <c r="A76" s="15" t="s">
        <v>154</v>
      </c>
      <c r="B76" s="2" t="s">
        <v>155</v>
      </c>
      <c r="C76" s="20">
        <v>738</v>
      </c>
      <c r="D76" s="140">
        <v>350</v>
      </c>
      <c r="E76" s="140"/>
      <c r="F76" s="140">
        <v>1</v>
      </c>
      <c r="G76" s="26">
        <v>2</v>
      </c>
      <c r="H76" s="26"/>
      <c r="I76" s="142">
        <v>1</v>
      </c>
      <c r="J76" s="140">
        <v>3</v>
      </c>
      <c r="K76" s="140">
        <v>0</v>
      </c>
      <c r="L76" s="140">
        <v>1</v>
      </c>
      <c r="M76" s="67"/>
      <c r="N76" s="67"/>
      <c r="O76" s="67"/>
      <c r="P76" s="67"/>
      <c r="Q76" s="52"/>
    </row>
    <row r="77" spans="1:17">
      <c r="A77" s="15" t="s">
        <v>156</v>
      </c>
      <c r="B77" s="2" t="s">
        <v>157</v>
      </c>
      <c r="C77" s="20">
        <v>1002</v>
      </c>
      <c r="D77" s="140">
        <v>350</v>
      </c>
      <c r="E77" s="140">
        <v>1</v>
      </c>
      <c r="F77" s="140">
        <v>1</v>
      </c>
      <c r="G77" s="26">
        <v>2</v>
      </c>
      <c r="H77" s="26"/>
      <c r="I77" s="142">
        <v>0</v>
      </c>
      <c r="J77" s="140"/>
      <c r="K77" s="140">
        <v>1</v>
      </c>
      <c r="L77" s="140">
        <v>0</v>
      </c>
      <c r="M77" s="67"/>
      <c r="N77" s="67"/>
      <c r="O77" s="67"/>
      <c r="P77" s="67"/>
      <c r="Q77" s="52"/>
    </row>
    <row r="78" spans="1:17">
      <c r="A78" s="15" t="s">
        <v>158</v>
      </c>
      <c r="B78" s="2" t="s">
        <v>159</v>
      </c>
      <c r="C78" s="20">
        <v>205</v>
      </c>
      <c r="D78" s="140">
        <v>350</v>
      </c>
      <c r="E78" s="140"/>
      <c r="F78" s="140"/>
      <c r="G78" s="26">
        <v>1</v>
      </c>
      <c r="H78" s="26"/>
      <c r="I78" s="142">
        <v>0</v>
      </c>
      <c r="J78" s="140"/>
      <c r="K78" s="140">
        <v>0</v>
      </c>
      <c r="L78" s="140">
        <v>1</v>
      </c>
      <c r="M78" s="67"/>
      <c r="N78" s="67"/>
      <c r="O78" s="67"/>
      <c r="P78" s="67"/>
      <c r="Q78" s="67"/>
    </row>
    <row r="79" spans="1:17">
      <c r="A79" s="15" t="s">
        <v>160</v>
      </c>
      <c r="B79" s="2" t="s">
        <v>161</v>
      </c>
      <c r="C79" s="20">
        <v>220</v>
      </c>
      <c r="D79" s="140">
        <v>350</v>
      </c>
      <c r="E79" s="140"/>
      <c r="F79" s="140"/>
      <c r="G79" s="26">
        <v>1</v>
      </c>
      <c r="H79" s="26"/>
      <c r="I79" s="142">
        <v>0</v>
      </c>
      <c r="J79" s="140"/>
      <c r="K79" s="140">
        <v>0</v>
      </c>
      <c r="L79" s="140">
        <v>0</v>
      </c>
      <c r="M79" s="67"/>
      <c r="N79" s="67"/>
      <c r="O79" s="67"/>
      <c r="P79" s="67"/>
      <c r="Q79" s="52"/>
    </row>
    <row r="80" spans="1:17">
      <c r="A80" s="15"/>
      <c r="B80" s="12" t="s">
        <v>162</v>
      </c>
      <c r="C80" s="20"/>
      <c r="D80" s="140"/>
      <c r="E80" s="33">
        <f>SUM(E81:E87)</f>
        <v>2</v>
      </c>
      <c r="F80" s="33">
        <f>SUM(F81:F87)</f>
        <v>2</v>
      </c>
      <c r="G80" s="33">
        <f>SUM(G81:G87)</f>
        <v>10</v>
      </c>
      <c r="H80" s="38"/>
      <c r="I80" s="142"/>
      <c r="J80" s="140"/>
      <c r="K80" s="140"/>
      <c r="L80" s="140"/>
      <c r="M80" s="137"/>
      <c r="N80" s="137"/>
      <c r="O80" s="137"/>
      <c r="P80" s="137"/>
      <c r="Q80" s="137"/>
    </row>
    <row r="81" spans="1:17">
      <c r="A81" s="15" t="s">
        <v>163</v>
      </c>
      <c r="B81" s="2" t="s">
        <v>164</v>
      </c>
      <c r="C81" s="20">
        <v>407</v>
      </c>
      <c r="D81" s="140">
        <v>350</v>
      </c>
      <c r="E81" s="140">
        <v>1</v>
      </c>
      <c r="F81" s="140"/>
      <c r="G81" s="26">
        <v>1</v>
      </c>
      <c r="H81" s="26"/>
      <c r="I81" s="142">
        <v>0</v>
      </c>
      <c r="J81" s="140"/>
      <c r="K81" s="140">
        <v>1</v>
      </c>
      <c r="L81" s="140">
        <v>0</v>
      </c>
      <c r="M81" s="67"/>
      <c r="N81" s="67"/>
      <c r="O81" s="67"/>
      <c r="P81" s="67"/>
      <c r="Q81" s="52"/>
    </row>
    <row r="82" spans="1:17">
      <c r="A82" s="15" t="s">
        <v>165</v>
      </c>
      <c r="B82" s="2" t="s">
        <v>166</v>
      </c>
      <c r="C82" s="20">
        <v>392</v>
      </c>
      <c r="D82" s="140">
        <v>350</v>
      </c>
      <c r="E82" s="140">
        <v>1</v>
      </c>
      <c r="F82" s="140"/>
      <c r="G82" s="26">
        <v>1</v>
      </c>
      <c r="H82" s="26"/>
      <c r="I82" s="142">
        <v>0</v>
      </c>
      <c r="J82" s="140"/>
      <c r="K82" s="140">
        <v>1</v>
      </c>
      <c r="L82" s="140">
        <v>0</v>
      </c>
      <c r="M82" s="67"/>
      <c r="N82" s="67"/>
      <c r="O82" s="67"/>
      <c r="P82" s="67"/>
      <c r="Q82" s="52"/>
    </row>
    <row r="83" spans="1:17">
      <c r="A83" s="15" t="s">
        <v>167</v>
      </c>
      <c r="B83" s="2" t="s">
        <v>168</v>
      </c>
      <c r="C83" s="20">
        <v>588</v>
      </c>
      <c r="D83" s="140">
        <v>350</v>
      </c>
      <c r="E83" s="140"/>
      <c r="F83" s="140">
        <v>1</v>
      </c>
      <c r="G83" s="26">
        <v>2</v>
      </c>
      <c r="H83" s="26"/>
      <c r="I83" s="142">
        <v>0</v>
      </c>
      <c r="J83" s="140"/>
      <c r="K83" s="140">
        <v>1</v>
      </c>
      <c r="L83" s="140">
        <v>1</v>
      </c>
      <c r="M83" s="67"/>
      <c r="N83" s="67"/>
      <c r="O83" s="67"/>
      <c r="P83" s="67"/>
      <c r="Q83" s="52"/>
    </row>
    <row r="84" spans="1:17">
      <c r="A84" s="15" t="s">
        <v>169</v>
      </c>
      <c r="B84" s="2" t="s">
        <v>170</v>
      </c>
      <c r="C84" s="20">
        <v>308</v>
      </c>
      <c r="D84" s="140">
        <v>350</v>
      </c>
      <c r="E84" s="140"/>
      <c r="F84" s="140"/>
      <c r="G84" s="26">
        <v>2</v>
      </c>
      <c r="H84" s="26"/>
      <c r="I84" s="142">
        <v>0</v>
      </c>
      <c r="J84" s="140"/>
      <c r="K84" s="140">
        <v>0</v>
      </c>
      <c r="L84" s="140">
        <v>0</v>
      </c>
      <c r="M84" s="67"/>
      <c r="N84" s="67"/>
      <c r="O84" s="67"/>
      <c r="P84" s="67"/>
      <c r="Q84" s="52"/>
    </row>
    <row r="85" spans="1:17">
      <c r="A85" s="15" t="s">
        <v>171</v>
      </c>
      <c r="B85" s="2" t="s">
        <v>172</v>
      </c>
      <c r="C85" s="7">
        <v>652</v>
      </c>
      <c r="D85" s="140">
        <v>350</v>
      </c>
      <c r="E85" s="140"/>
      <c r="F85" s="140"/>
      <c r="G85" s="26">
        <v>2</v>
      </c>
      <c r="H85" s="26"/>
      <c r="I85" s="142">
        <v>0</v>
      </c>
      <c r="J85" s="140"/>
      <c r="K85" s="140">
        <v>1</v>
      </c>
      <c r="L85" s="140">
        <v>3</v>
      </c>
      <c r="M85" s="67" t="s">
        <v>173</v>
      </c>
      <c r="N85" s="67"/>
      <c r="O85" s="67"/>
      <c r="P85" s="67"/>
      <c r="Q85" s="52"/>
    </row>
    <row r="86" spans="1:17">
      <c r="A86" s="15" t="s">
        <v>174</v>
      </c>
      <c r="B86" s="2" t="s">
        <v>175</v>
      </c>
      <c r="C86" s="7">
        <v>121</v>
      </c>
      <c r="D86" s="140">
        <v>350</v>
      </c>
      <c r="E86" s="140"/>
      <c r="F86" s="140"/>
      <c r="G86" s="26">
        <v>1</v>
      </c>
      <c r="H86" s="26"/>
      <c r="I86" s="142">
        <v>0</v>
      </c>
      <c r="J86" s="140"/>
      <c r="K86" s="140">
        <v>0</v>
      </c>
      <c r="L86" s="140">
        <v>1</v>
      </c>
      <c r="M86" s="67"/>
      <c r="N86" s="67"/>
      <c r="O86" s="67"/>
      <c r="P86" s="67"/>
      <c r="Q86" s="52"/>
    </row>
    <row r="87" spans="1:17">
      <c r="A87" s="22" t="s">
        <v>176</v>
      </c>
      <c r="B87" s="6" t="s">
        <v>177</v>
      </c>
      <c r="C87" s="7">
        <v>504</v>
      </c>
      <c r="D87" s="140">
        <v>350</v>
      </c>
      <c r="E87" s="140"/>
      <c r="F87" s="140">
        <v>1</v>
      </c>
      <c r="G87" s="26">
        <v>1</v>
      </c>
      <c r="H87" s="26"/>
      <c r="I87" s="142">
        <v>1</v>
      </c>
      <c r="J87" s="140">
        <v>6</v>
      </c>
      <c r="K87" s="140">
        <v>1</v>
      </c>
      <c r="L87" s="140">
        <v>1</v>
      </c>
      <c r="M87" s="67"/>
      <c r="N87" s="67"/>
      <c r="O87" s="67"/>
      <c r="P87" s="67"/>
      <c r="Q87" s="52"/>
    </row>
    <row r="88" spans="1:17">
      <c r="A88" s="22"/>
      <c r="B88" s="8" t="s">
        <v>178</v>
      </c>
      <c r="C88" s="7"/>
      <c r="D88" s="140"/>
      <c r="E88" s="33">
        <f>SUM(E89:E96)</f>
        <v>4</v>
      </c>
      <c r="F88" s="33">
        <f>SUM(F89:F96)</f>
        <v>2</v>
      </c>
      <c r="G88" s="33">
        <f>SUM(G89:G96)</f>
        <v>15</v>
      </c>
      <c r="H88" s="38"/>
      <c r="I88" s="142"/>
      <c r="J88" s="140"/>
      <c r="K88" s="140"/>
      <c r="L88" s="140"/>
      <c r="M88" s="67"/>
      <c r="N88" s="67"/>
      <c r="O88" s="67"/>
      <c r="P88" s="67"/>
      <c r="Q88" s="67"/>
    </row>
    <row r="89" spans="1:17">
      <c r="A89" s="15" t="s">
        <v>179</v>
      </c>
      <c r="B89" s="2" t="s">
        <v>180</v>
      </c>
      <c r="C89" s="20">
        <v>142</v>
      </c>
      <c r="D89" s="140">
        <v>350</v>
      </c>
      <c r="E89" s="140"/>
      <c r="F89" s="140"/>
      <c r="G89" s="26">
        <v>1</v>
      </c>
      <c r="H89" s="26"/>
      <c r="I89" s="142">
        <v>0</v>
      </c>
      <c r="J89" s="140"/>
      <c r="K89" s="140">
        <v>0</v>
      </c>
      <c r="L89" s="140">
        <v>0</v>
      </c>
      <c r="M89" s="67"/>
      <c r="N89" s="67"/>
      <c r="O89" s="67"/>
      <c r="P89" s="67"/>
      <c r="Q89" s="67"/>
    </row>
    <row r="90" spans="1:17">
      <c r="A90" s="15" t="s">
        <v>181</v>
      </c>
      <c r="B90" s="2" t="s">
        <v>182</v>
      </c>
      <c r="C90" s="20">
        <v>322</v>
      </c>
      <c r="D90" s="140">
        <v>350</v>
      </c>
      <c r="E90" s="140"/>
      <c r="F90" s="140"/>
      <c r="G90" s="26">
        <v>2</v>
      </c>
      <c r="H90" s="26"/>
      <c r="I90" s="142">
        <v>0</v>
      </c>
      <c r="J90" s="140"/>
      <c r="K90" s="140">
        <v>1</v>
      </c>
      <c r="L90" s="140">
        <v>0</v>
      </c>
      <c r="M90" s="67"/>
      <c r="N90" s="67"/>
      <c r="O90" s="67"/>
      <c r="P90" s="67"/>
      <c r="Q90" s="67"/>
    </row>
    <row r="91" spans="1:17">
      <c r="A91" s="15" t="s">
        <v>183</v>
      </c>
      <c r="B91" s="2" t="s">
        <v>184</v>
      </c>
      <c r="C91" s="20">
        <v>1911</v>
      </c>
      <c r="D91" s="140">
        <v>350</v>
      </c>
      <c r="E91" s="140">
        <v>2</v>
      </c>
      <c r="F91" s="140">
        <v>1</v>
      </c>
      <c r="G91" s="26">
        <v>4</v>
      </c>
      <c r="H91" s="26"/>
      <c r="I91" s="142">
        <v>2</v>
      </c>
      <c r="J91" s="140" t="s">
        <v>142</v>
      </c>
      <c r="K91" s="140">
        <v>2</v>
      </c>
      <c r="L91" s="140">
        <v>0</v>
      </c>
      <c r="M91" s="67"/>
      <c r="N91" s="67"/>
      <c r="O91" s="67"/>
      <c r="P91" s="67"/>
      <c r="Q91" s="52"/>
    </row>
    <row r="92" spans="1:17">
      <c r="A92" s="15" t="s">
        <v>185</v>
      </c>
      <c r="B92" s="2" t="s">
        <v>186</v>
      </c>
      <c r="C92" s="20">
        <v>279</v>
      </c>
      <c r="D92" s="140">
        <v>350</v>
      </c>
      <c r="E92" s="140"/>
      <c r="F92" s="140"/>
      <c r="G92" s="26">
        <v>2</v>
      </c>
      <c r="H92" s="26"/>
      <c r="I92" s="142">
        <v>0</v>
      </c>
      <c r="J92" s="140"/>
      <c r="K92" s="140">
        <v>0</v>
      </c>
      <c r="L92" s="140">
        <v>2</v>
      </c>
      <c r="M92" s="67"/>
      <c r="N92" s="67"/>
      <c r="O92" s="67"/>
      <c r="P92" s="67"/>
      <c r="Q92" s="52"/>
    </row>
    <row r="93" spans="1:17">
      <c r="A93" s="15" t="s">
        <v>187</v>
      </c>
      <c r="B93" s="2" t="s">
        <v>188</v>
      </c>
      <c r="C93" s="20">
        <v>761</v>
      </c>
      <c r="D93" s="140">
        <v>350</v>
      </c>
      <c r="E93" s="140">
        <v>1</v>
      </c>
      <c r="F93" s="140"/>
      <c r="G93" s="26">
        <v>2</v>
      </c>
      <c r="H93" s="26"/>
      <c r="I93" s="142">
        <v>1</v>
      </c>
      <c r="J93" s="140">
        <v>6</v>
      </c>
      <c r="K93" s="140">
        <v>1</v>
      </c>
      <c r="L93" s="140">
        <v>2</v>
      </c>
      <c r="M93" s="67"/>
      <c r="N93" s="67"/>
      <c r="O93" s="67"/>
      <c r="P93" s="67"/>
      <c r="Q93" s="52"/>
    </row>
    <row r="94" spans="1:17">
      <c r="A94" s="22" t="s">
        <v>189</v>
      </c>
      <c r="B94" s="6" t="s">
        <v>190</v>
      </c>
      <c r="C94" s="20">
        <v>1229</v>
      </c>
      <c r="D94" s="140">
        <v>350</v>
      </c>
      <c r="E94" s="140">
        <v>1</v>
      </c>
      <c r="F94" s="140">
        <v>1</v>
      </c>
      <c r="G94" s="26">
        <v>3</v>
      </c>
      <c r="H94" s="26"/>
      <c r="I94" s="142">
        <v>1</v>
      </c>
      <c r="J94" s="140">
        <v>20</v>
      </c>
      <c r="K94" s="140">
        <v>2</v>
      </c>
      <c r="L94" s="140">
        <v>3</v>
      </c>
      <c r="M94" s="67"/>
      <c r="N94" s="67"/>
      <c r="O94" s="67"/>
      <c r="P94" s="67"/>
      <c r="Q94" s="52"/>
    </row>
    <row r="95" spans="1:17">
      <c r="A95" s="22" t="s">
        <v>191</v>
      </c>
      <c r="B95" s="6" t="s">
        <v>192</v>
      </c>
      <c r="C95" s="20">
        <v>96</v>
      </c>
      <c r="D95" s="140">
        <v>350</v>
      </c>
      <c r="E95" s="140"/>
      <c r="F95" s="140"/>
      <c r="G95" s="26">
        <v>1</v>
      </c>
      <c r="H95" s="26"/>
      <c r="I95" s="142">
        <v>1</v>
      </c>
      <c r="J95" s="140">
        <v>4</v>
      </c>
      <c r="K95" s="140">
        <v>0</v>
      </c>
      <c r="L95" s="140">
        <v>0</v>
      </c>
      <c r="M95" s="67"/>
      <c r="N95" s="67"/>
      <c r="O95" s="67"/>
      <c r="P95" s="67"/>
      <c r="Q95" s="52"/>
    </row>
    <row r="96" spans="1:17" s="117" customFormat="1" ht="15.75" thickBot="1">
      <c r="A96" s="23" t="s">
        <v>193</v>
      </c>
      <c r="B96" s="24" t="s">
        <v>194</v>
      </c>
      <c r="C96" s="25">
        <v>44</v>
      </c>
      <c r="D96" s="44">
        <v>350</v>
      </c>
      <c r="E96" s="3"/>
      <c r="F96" s="3"/>
      <c r="G96" s="44" t="s">
        <v>14</v>
      </c>
      <c r="H96" s="44" t="s">
        <v>15</v>
      </c>
      <c r="I96" s="4">
        <v>0</v>
      </c>
      <c r="J96" s="3"/>
      <c r="K96" s="3">
        <v>0</v>
      </c>
      <c r="L96" s="3">
        <v>0</v>
      </c>
      <c r="M96" s="67"/>
      <c r="N96" s="67"/>
      <c r="O96" s="67"/>
      <c r="P96" s="67"/>
      <c r="Q96" s="52"/>
    </row>
    <row r="97" spans="1:12">
      <c r="A97" s="15"/>
      <c r="B97" s="100" t="s">
        <v>195</v>
      </c>
      <c r="C97" s="21">
        <f>SUM(C5:C96)</f>
        <v>47646</v>
      </c>
      <c r="D97" s="26"/>
      <c r="E97" s="26">
        <f>SUM(E5:E96)</f>
        <v>71</v>
      </c>
      <c r="F97" s="26">
        <f>SUM(F5:F96)</f>
        <v>84</v>
      </c>
      <c r="G97" s="26">
        <f>SUM(G5:G96)</f>
        <v>248</v>
      </c>
      <c r="H97" s="26">
        <f>SUM(H5:H96)</f>
        <v>0</v>
      </c>
      <c r="I97" s="26">
        <f>SUM(I5:I96)</f>
        <v>36</v>
      </c>
      <c r="J97" s="26"/>
      <c r="K97" s="26">
        <f>SUM(K5:K96)</f>
        <v>43</v>
      </c>
      <c r="L97" s="26">
        <f>SUM(L5:L96)</f>
        <v>95</v>
      </c>
    </row>
  </sheetData>
  <mergeCells count="2">
    <mergeCell ref="E2:G2"/>
    <mergeCell ref="I2:L2"/>
  </mergeCells>
  <phoneticPr fontId="2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4"/>
  <sheetViews>
    <sheetView topLeftCell="A70" workbookViewId="0" xr3:uid="{958C4451-9541-5A59-BF78-D2F731DF1C81}">
      <selection activeCell="B20" sqref="B20"/>
    </sheetView>
  </sheetViews>
  <sheetFormatPr defaultRowHeight="15"/>
  <cols>
    <col min="2" max="2" width="25.42578125" bestFit="1" customWidth="1"/>
    <col min="3" max="3" width="6.5703125" bestFit="1" customWidth="1"/>
    <col min="4" max="4" width="12.28515625" bestFit="1" customWidth="1"/>
    <col min="5" max="5" width="4.28515625" bestFit="1" customWidth="1"/>
    <col min="7" max="7" width="5" bestFit="1" customWidth="1"/>
    <col min="8" max="8" width="13.85546875" bestFit="1" customWidth="1"/>
    <col min="9" max="9" width="9.140625" hidden="1" customWidth="1"/>
    <col min="10" max="10" width="8" hidden="1" customWidth="1"/>
    <col min="11" max="11" width="6.28515625" hidden="1" customWidth="1"/>
    <col min="12" max="12" width="5.140625" hidden="1" customWidth="1"/>
    <col min="14" max="14" width="28.28515625" bestFit="1" customWidth="1"/>
  </cols>
  <sheetData>
    <row r="1" spans="1:47" ht="15.75">
      <c r="A1" s="9" t="s">
        <v>0</v>
      </c>
      <c r="B1" s="31"/>
      <c r="C1" s="9"/>
      <c r="D1" s="1"/>
      <c r="E1" s="112"/>
      <c r="F1" s="112"/>
      <c r="G1" s="112"/>
      <c r="H1" s="112"/>
      <c r="I1" s="1"/>
      <c r="J1" s="1"/>
      <c r="K1" s="1"/>
      <c r="L1" s="1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</row>
    <row r="2" spans="1:47">
      <c r="A2" s="2"/>
      <c r="B2" s="10">
        <v>2016</v>
      </c>
      <c r="C2" s="11" t="s">
        <v>1</v>
      </c>
      <c r="D2" s="10" t="s">
        <v>2</v>
      </c>
      <c r="E2" s="149" t="s">
        <v>196</v>
      </c>
      <c r="F2" s="150"/>
      <c r="G2" s="151"/>
      <c r="H2" s="127"/>
      <c r="I2" s="152" t="s">
        <v>4</v>
      </c>
      <c r="J2" s="153"/>
      <c r="K2" s="153"/>
      <c r="L2" s="154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</row>
    <row r="3" spans="1:47" ht="15.75" thickBot="1">
      <c r="A3" s="2"/>
      <c r="B3" s="27" t="s">
        <v>11</v>
      </c>
      <c r="C3" s="13"/>
      <c r="D3" s="44" t="s">
        <v>5</v>
      </c>
      <c r="E3" s="114" t="s">
        <v>6</v>
      </c>
      <c r="F3" s="115" t="s">
        <v>7</v>
      </c>
      <c r="G3" s="116" t="s">
        <v>8</v>
      </c>
      <c r="H3" s="115" t="s">
        <v>9</v>
      </c>
      <c r="I3" s="3" t="s">
        <v>6</v>
      </c>
      <c r="J3" s="4" t="s">
        <v>10</v>
      </c>
      <c r="K3" s="4" t="s">
        <v>7</v>
      </c>
      <c r="L3" s="5" t="s">
        <v>8</v>
      </c>
      <c r="M3" s="137"/>
      <c r="N3" s="125"/>
      <c r="O3" s="125"/>
      <c r="P3" s="125"/>
      <c r="Q3" s="125"/>
      <c r="R3" s="125"/>
      <c r="S3" s="125"/>
      <c r="T3" s="125"/>
      <c r="U3" s="125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</row>
    <row r="4" spans="1:47">
      <c r="A4" s="15" t="s">
        <v>12</v>
      </c>
      <c r="B4" s="2" t="s">
        <v>13</v>
      </c>
      <c r="C4" s="16">
        <v>60</v>
      </c>
      <c r="D4" s="140">
        <v>350</v>
      </c>
      <c r="E4" s="138">
        <v>0</v>
      </c>
      <c r="F4" s="138">
        <v>0</v>
      </c>
      <c r="G4" s="123">
        <v>0</v>
      </c>
      <c r="H4" s="123">
        <v>1</v>
      </c>
      <c r="I4" s="142">
        <v>0</v>
      </c>
      <c r="J4" s="140"/>
      <c r="K4" s="140">
        <v>0</v>
      </c>
      <c r="L4" s="140">
        <v>0</v>
      </c>
      <c r="M4" s="140"/>
      <c r="N4" s="126"/>
      <c r="O4" s="126"/>
      <c r="P4" s="125"/>
      <c r="Q4" s="125"/>
      <c r="R4" s="125"/>
      <c r="S4" s="125"/>
      <c r="T4" s="125"/>
      <c r="U4" s="125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</row>
    <row r="5" spans="1:47">
      <c r="A5" s="18" t="s">
        <v>16</v>
      </c>
      <c r="B5" s="2" t="s">
        <v>17</v>
      </c>
      <c r="C5" s="7">
        <v>363</v>
      </c>
      <c r="D5" s="140">
        <v>350</v>
      </c>
      <c r="E5" s="138">
        <v>1</v>
      </c>
      <c r="F5" s="138">
        <v>0</v>
      </c>
      <c r="G5" s="124">
        <v>1</v>
      </c>
      <c r="H5" s="124"/>
      <c r="I5" s="142">
        <v>0</v>
      </c>
      <c r="J5" s="140"/>
      <c r="K5" s="140">
        <v>0</v>
      </c>
      <c r="L5" s="140">
        <v>0</v>
      </c>
      <c r="M5" s="137"/>
      <c r="N5" s="126"/>
      <c r="O5" s="126"/>
      <c r="P5" s="125"/>
      <c r="Q5" s="125"/>
      <c r="R5" s="125"/>
      <c r="S5" s="125"/>
      <c r="T5" s="125"/>
      <c r="U5" s="125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</row>
    <row r="6" spans="1:47">
      <c r="A6" s="18" t="s">
        <v>18</v>
      </c>
      <c r="B6" s="2" t="s">
        <v>19</v>
      </c>
      <c r="C6" s="7">
        <v>968</v>
      </c>
      <c r="D6" s="140">
        <v>350</v>
      </c>
      <c r="E6" s="138">
        <v>1</v>
      </c>
      <c r="F6" s="138">
        <v>1</v>
      </c>
      <c r="G6" s="124">
        <v>2</v>
      </c>
      <c r="H6" s="124"/>
      <c r="I6" s="142">
        <v>1</v>
      </c>
      <c r="J6" s="140">
        <v>6</v>
      </c>
      <c r="K6" s="140">
        <v>1</v>
      </c>
      <c r="L6" s="140">
        <v>2</v>
      </c>
      <c r="M6" s="137"/>
      <c r="N6" s="126"/>
      <c r="O6" s="126"/>
      <c r="P6" s="125"/>
      <c r="Q6" s="125"/>
      <c r="R6" s="125"/>
      <c r="S6" s="125"/>
      <c r="T6" s="125"/>
      <c r="U6" s="125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</row>
    <row r="7" spans="1:47">
      <c r="A7" s="18" t="s">
        <v>21</v>
      </c>
      <c r="B7" s="2" t="s">
        <v>22</v>
      </c>
      <c r="C7" s="7">
        <v>450</v>
      </c>
      <c r="D7" s="140">
        <v>350</v>
      </c>
      <c r="E7" s="138">
        <v>0</v>
      </c>
      <c r="F7" s="138">
        <v>1</v>
      </c>
      <c r="G7" s="124">
        <v>1</v>
      </c>
      <c r="H7" s="124"/>
      <c r="I7" s="142">
        <v>0</v>
      </c>
      <c r="J7" s="140"/>
      <c r="K7" s="140">
        <v>0</v>
      </c>
      <c r="L7" s="140">
        <v>2</v>
      </c>
      <c r="M7" s="137"/>
      <c r="N7" s="126"/>
      <c r="O7" s="126"/>
      <c r="P7" s="125"/>
      <c r="Q7" s="125"/>
      <c r="R7" s="125"/>
      <c r="S7" s="125"/>
      <c r="T7" s="125"/>
      <c r="U7" s="125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</row>
    <row r="8" spans="1:47">
      <c r="A8" s="18" t="s">
        <v>23</v>
      </c>
      <c r="B8" s="2" t="s">
        <v>24</v>
      </c>
      <c r="C8" s="7">
        <v>224</v>
      </c>
      <c r="D8" s="140">
        <v>350</v>
      </c>
      <c r="E8" s="138">
        <v>0</v>
      </c>
      <c r="F8" s="138">
        <v>0</v>
      </c>
      <c r="G8" s="124">
        <v>1</v>
      </c>
      <c r="H8" s="124"/>
      <c r="I8" s="142">
        <v>0</v>
      </c>
      <c r="J8" s="140"/>
      <c r="K8" s="140">
        <v>0</v>
      </c>
      <c r="L8" s="140">
        <v>0</v>
      </c>
      <c r="M8" s="137"/>
      <c r="N8" s="126"/>
      <c r="O8" s="126"/>
      <c r="P8" s="125"/>
      <c r="Q8" s="125"/>
      <c r="R8" s="125"/>
      <c r="S8" s="125"/>
      <c r="T8" s="125"/>
      <c r="U8" s="125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</row>
    <row r="9" spans="1:47">
      <c r="A9" s="18" t="s">
        <v>25</v>
      </c>
      <c r="B9" s="2" t="s">
        <v>26</v>
      </c>
      <c r="C9" s="7">
        <v>131</v>
      </c>
      <c r="D9" s="140">
        <v>350</v>
      </c>
      <c r="E9" s="138">
        <v>0</v>
      </c>
      <c r="F9" s="138">
        <v>0</v>
      </c>
      <c r="G9" s="124">
        <v>1</v>
      </c>
      <c r="H9" s="124"/>
      <c r="I9" s="142">
        <v>0</v>
      </c>
      <c r="J9" s="140"/>
      <c r="K9" s="140">
        <v>0</v>
      </c>
      <c r="L9" s="140">
        <v>0</v>
      </c>
      <c r="M9" s="137"/>
      <c r="N9" s="126"/>
      <c r="O9" s="126"/>
      <c r="P9" s="125"/>
      <c r="Q9" s="125"/>
      <c r="R9" s="125"/>
      <c r="S9" s="125"/>
      <c r="T9" s="125"/>
      <c r="U9" s="125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</row>
    <row r="10" spans="1:47">
      <c r="A10" s="18" t="s">
        <v>27</v>
      </c>
      <c r="B10" s="2" t="s">
        <v>28</v>
      </c>
      <c r="C10" s="7">
        <v>218</v>
      </c>
      <c r="D10" s="140">
        <v>350</v>
      </c>
      <c r="E10" s="138">
        <v>0</v>
      </c>
      <c r="F10" s="138">
        <v>0</v>
      </c>
      <c r="G10" s="124">
        <v>1</v>
      </c>
      <c r="H10" s="124"/>
      <c r="I10" s="142">
        <v>0</v>
      </c>
      <c r="J10" s="140"/>
      <c r="K10" s="140">
        <v>0</v>
      </c>
      <c r="L10" s="140">
        <v>0</v>
      </c>
      <c r="M10" s="137"/>
      <c r="N10" s="126"/>
      <c r="O10" s="126"/>
      <c r="P10" s="125"/>
      <c r="Q10" s="125"/>
      <c r="R10" s="125"/>
      <c r="S10" s="125"/>
      <c r="T10" s="125"/>
      <c r="U10" s="125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</row>
    <row r="11" spans="1:47">
      <c r="A11" s="18"/>
      <c r="B11" s="12" t="s">
        <v>29</v>
      </c>
      <c r="C11" s="7"/>
      <c r="D11" s="140"/>
      <c r="E11" s="33"/>
      <c r="F11" s="33"/>
      <c r="G11" s="38"/>
      <c r="H11" s="38"/>
      <c r="I11" s="142"/>
      <c r="J11" s="140"/>
      <c r="K11" s="140"/>
      <c r="L11" s="140"/>
      <c r="M11" s="137"/>
      <c r="N11" s="125"/>
      <c r="O11" s="125"/>
      <c r="P11" s="125"/>
      <c r="Q11" s="125"/>
      <c r="R11" s="125"/>
      <c r="S11" s="125"/>
      <c r="T11" s="125"/>
      <c r="U11" s="125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</row>
    <row r="12" spans="1:47">
      <c r="A12" s="18" t="s">
        <v>30</v>
      </c>
      <c r="B12" s="2" t="s">
        <v>31</v>
      </c>
      <c r="C12" s="7">
        <v>744</v>
      </c>
      <c r="D12" s="140">
        <v>350</v>
      </c>
      <c r="E12" s="138">
        <v>0</v>
      </c>
      <c r="F12" s="138">
        <v>1</v>
      </c>
      <c r="G12" s="124">
        <v>2</v>
      </c>
      <c r="H12" s="124"/>
      <c r="I12" s="142">
        <v>1</v>
      </c>
      <c r="J12" s="140">
        <v>6</v>
      </c>
      <c r="K12" s="140">
        <v>0</v>
      </c>
      <c r="L12" s="140">
        <v>0</v>
      </c>
      <c r="M12" s="137"/>
      <c r="N12" s="67"/>
      <c r="O12" s="67"/>
      <c r="P12" s="67"/>
      <c r="Q12" s="6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</row>
    <row r="13" spans="1:47">
      <c r="A13" s="18" t="s">
        <v>32</v>
      </c>
      <c r="B13" s="2" t="s">
        <v>33</v>
      </c>
      <c r="C13" s="7">
        <v>603</v>
      </c>
      <c r="D13" s="140">
        <v>350</v>
      </c>
      <c r="E13" s="138">
        <v>1</v>
      </c>
      <c r="F13" s="138">
        <v>0</v>
      </c>
      <c r="G13" s="124">
        <v>2</v>
      </c>
      <c r="H13" s="124"/>
      <c r="I13" s="142">
        <v>0</v>
      </c>
      <c r="J13" s="140"/>
      <c r="K13" s="140">
        <v>1</v>
      </c>
      <c r="L13" s="140">
        <v>2</v>
      </c>
      <c r="M13" s="137"/>
      <c r="N13" s="67"/>
      <c r="O13" s="67"/>
      <c r="P13" s="67"/>
      <c r="Q13" s="6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</row>
    <row r="14" spans="1:47">
      <c r="A14" s="18" t="s">
        <v>34</v>
      </c>
      <c r="B14" s="2" t="s">
        <v>35</v>
      </c>
      <c r="C14" s="7">
        <v>1559</v>
      </c>
      <c r="D14" s="140">
        <v>350</v>
      </c>
      <c r="E14" s="138">
        <v>2</v>
      </c>
      <c r="F14" s="138">
        <v>1</v>
      </c>
      <c r="G14" s="124">
        <v>3</v>
      </c>
      <c r="H14" s="124"/>
      <c r="I14" s="142">
        <v>2</v>
      </c>
      <c r="J14" s="140" t="s">
        <v>36</v>
      </c>
      <c r="K14" s="140">
        <v>2</v>
      </c>
      <c r="L14" s="140">
        <v>2</v>
      </c>
      <c r="M14" s="137"/>
      <c r="N14" s="67"/>
      <c r="O14" s="67"/>
      <c r="P14" s="67"/>
      <c r="Q14" s="6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</row>
    <row r="15" spans="1:47">
      <c r="A15" s="18" t="s">
        <v>37</v>
      </c>
      <c r="B15" s="2" t="s">
        <v>38</v>
      </c>
      <c r="C15" s="7">
        <v>1468</v>
      </c>
      <c r="D15" s="140">
        <v>350</v>
      </c>
      <c r="E15" s="138">
        <v>1</v>
      </c>
      <c r="F15" s="138">
        <v>2</v>
      </c>
      <c r="G15" s="124">
        <v>3</v>
      </c>
      <c r="H15" s="124"/>
      <c r="I15" s="142">
        <v>2</v>
      </c>
      <c r="J15" s="140" t="s">
        <v>39</v>
      </c>
      <c r="K15" s="140">
        <v>2</v>
      </c>
      <c r="L15" s="140">
        <v>5</v>
      </c>
      <c r="M15" s="137"/>
      <c r="N15" s="67"/>
      <c r="O15" s="67"/>
      <c r="P15" s="67"/>
      <c r="Q15" s="6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</row>
    <row r="16" spans="1:47">
      <c r="A16" s="18" t="s">
        <v>43</v>
      </c>
      <c r="B16" s="73" t="s">
        <v>44</v>
      </c>
      <c r="C16" s="20">
        <v>1513</v>
      </c>
      <c r="D16" s="140">
        <v>350</v>
      </c>
      <c r="E16" s="138">
        <v>2</v>
      </c>
      <c r="F16" s="138">
        <v>1</v>
      </c>
      <c r="G16" s="124">
        <v>3</v>
      </c>
      <c r="H16" s="124"/>
      <c r="I16" s="142">
        <v>1</v>
      </c>
      <c r="J16" s="140">
        <v>6</v>
      </c>
      <c r="K16" s="140">
        <v>2</v>
      </c>
      <c r="L16" s="140">
        <v>4</v>
      </c>
      <c r="M16" s="137"/>
      <c r="N16" s="67"/>
      <c r="O16" s="67"/>
      <c r="P16" s="67"/>
      <c r="Q16" s="6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</row>
    <row r="17" spans="1:17">
      <c r="A17" s="18" t="s">
        <v>45</v>
      </c>
      <c r="B17" s="2" t="s">
        <v>46</v>
      </c>
      <c r="C17" s="7">
        <v>327</v>
      </c>
      <c r="D17" s="140">
        <v>350</v>
      </c>
      <c r="E17" s="138">
        <v>0</v>
      </c>
      <c r="F17" s="138">
        <v>0</v>
      </c>
      <c r="G17" s="124">
        <v>1</v>
      </c>
      <c r="H17" s="124"/>
      <c r="I17" s="142">
        <v>0</v>
      </c>
      <c r="J17" s="140"/>
      <c r="K17" s="140">
        <v>0</v>
      </c>
      <c r="L17" s="140">
        <v>1</v>
      </c>
      <c r="M17" s="137"/>
      <c r="N17" s="67"/>
      <c r="O17" s="67"/>
      <c r="P17" s="67"/>
      <c r="Q17" s="67"/>
    </row>
    <row r="18" spans="1:17">
      <c r="A18" s="18" t="s">
        <v>47</v>
      </c>
      <c r="B18" s="2" t="s">
        <v>48</v>
      </c>
      <c r="C18" s="7">
        <v>86</v>
      </c>
      <c r="D18" s="140">
        <v>350</v>
      </c>
      <c r="E18" s="138">
        <v>0</v>
      </c>
      <c r="F18" s="138">
        <v>0</v>
      </c>
      <c r="G18" s="124">
        <v>1</v>
      </c>
      <c r="H18" s="124"/>
      <c r="I18" s="142">
        <v>0</v>
      </c>
      <c r="J18" s="140"/>
      <c r="K18" s="140">
        <v>0</v>
      </c>
      <c r="L18" s="140">
        <v>0</v>
      </c>
      <c r="M18" s="137"/>
      <c r="N18" s="67"/>
      <c r="O18" s="67"/>
      <c r="P18" s="67"/>
      <c r="Q18" s="67"/>
    </row>
    <row r="19" spans="1:17">
      <c r="A19" s="18" t="s">
        <v>49</v>
      </c>
      <c r="B19" s="2" t="s">
        <v>50</v>
      </c>
      <c r="C19" s="7">
        <v>19</v>
      </c>
      <c r="D19" s="140">
        <v>350</v>
      </c>
      <c r="E19" s="138">
        <v>0</v>
      </c>
      <c r="F19" s="138">
        <v>0</v>
      </c>
      <c r="G19" s="124">
        <v>0</v>
      </c>
      <c r="H19" s="124">
        <v>1</v>
      </c>
      <c r="I19" s="142">
        <v>0</v>
      </c>
      <c r="J19" s="140"/>
      <c r="K19" s="140">
        <v>0</v>
      </c>
      <c r="L19" s="140">
        <v>0</v>
      </c>
      <c r="M19" s="140"/>
      <c r="N19" s="67"/>
      <c r="O19" s="67"/>
      <c r="P19" s="67"/>
      <c r="Q19" s="67"/>
    </row>
    <row r="20" spans="1:17">
      <c r="A20" s="18"/>
      <c r="B20" s="12" t="s">
        <v>51</v>
      </c>
      <c r="C20" s="7"/>
      <c r="D20" s="140"/>
      <c r="E20" s="33"/>
      <c r="F20" s="33"/>
      <c r="G20" s="38"/>
      <c r="H20" s="38"/>
      <c r="I20" s="142"/>
      <c r="J20" s="140"/>
      <c r="K20" s="140"/>
      <c r="L20" s="140"/>
      <c r="M20" s="137"/>
      <c r="N20" s="67"/>
      <c r="O20" s="67"/>
      <c r="P20" s="67"/>
      <c r="Q20" s="67"/>
    </row>
    <row r="21" spans="1:17">
      <c r="A21" s="18" t="s">
        <v>52</v>
      </c>
      <c r="B21" s="2" t="s">
        <v>53</v>
      </c>
      <c r="C21" s="7">
        <v>580</v>
      </c>
      <c r="D21" s="140">
        <v>350</v>
      </c>
      <c r="E21" s="138">
        <v>0</v>
      </c>
      <c r="F21" s="138">
        <v>1</v>
      </c>
      <c r="G21" s="124">
        <v>2</v>
      </c>
      <c r="H21" s="124"/>
      <c r="I21" s="142">
        <v>0</v>
      </c>
      <c r="J21" s="140"/>
      <c r="K21" s="140">
        <v>1</v>
      </c>
      <c r="L21" s="140">
        <v>0</v>
      </c>
      <c r="M21" s="67"/>
      <c r="N21" s="67"/>
      <c r="O21" s="67"/>
      <c r="P21" s="67"/>
      <c r="Q21" s="67"/>
    </row>
    <row r="22" spans="1:17">
      <c r="A22" s="18" t="s">
        <v>54</v>
      </c>
      <c r="B22" s="2" t="s">
        <v>55</v>
      </c>
      <c r="C22" s="7">
        <v>962</v>
      </c>
      <c r="D22" s="140">
        <v>350</v>
      </c>
      <c r="E22" s="138">
        <v>1</v>
      </c>
      <c r="F22" s="138">
        <v>1</v>
      </c>
      <c r="G22" s="124">
        <v>2</v>
      </c>
      <c r="H22" s="124"/>
      <c r="I22" s="142">
        <v>2</v>
      </c>
      <c r="J22" s="140" t="s">
        <v>56</v>
      </c>
      <c r="K22" s="140">
        <v>0</v>
      </c>
      <c r="L22" s="140">
        <v>1</v>
      </c>
      <c r="M22" s="67"/>
      <c r="N22" s="67"/>
      <c r="O22" s="67"/>
      <c r="P22" s="137"/>
      <c r="Q22" s="137"/>
    </row>
    <row r="23" spans="1:17">
      <c r="A23" s="18" t="s">
        <v>57</v>
      </c>
      <c r="B23" s="2" t="s">
        <v>58</v>
      </c>
      <c r="C23" s="7">
        <v>201</v>
      </c>
      <c r="D23" s="140">
        <v>350</v>
      </c>
      <c r="E23" s="138">
        <v>0</v>
      </c>
      <c r="F23" s="138">
        <v>0</v>
      </c>
      <c r="G23" s="124">
        <v>1</v>
      </c>
      <c r="H23" s="124"/>
      <c r="I23" s="142">
        <v>0</v>
      </c>
      <c r="J23" s="140"/>
      <c r="K23" s="140">
        <v>1</v>
      </c>
      <c r="L23" s="140">
        <v>0</v>
      </c>
      <c r="M23" s="67"/>
      <c r="N23" s="67"/>
      <c r="O23" s="67"/>
      <c r="P23" s="137"/>
      <c r="Q23" s="137"/>
    </row>
    <row r="24" spans="1:17">
      <c r="A24" s="18" t="s">
        <v>59</v>
      </c>
      <c r="B24" s="2" t="s">
        <v>60</v>
      </c>
      <c r="C24" s="7">
        <v>190</v>
      </c>
      <c r="D24" s="140">
        <v>350</v>
      </c>
      <c r="E24" s="138">
        <v>0</v>
      </c>
      <c r="F24" s="138">
        <v>0</v>
      </c>
      <c r="G24" s="124">
        <v>1</v>
      </c>
      <c r="H24" s="124"/>
      <c r="I24" s="142">
        <v>0</v>
      </c>
      <c r="J24" s="140"/>
      <c r="K24" s="140">
        <v>0</v>
      </c>
      <c r="L24" s="140">
        <v>0</v>
      </c>
      <c r="M24" s="67"/>
      <c r="N24" s="67"/>
      <c r="O24" s="67"/>
      <c r="P24" s="137"/>
      <c r="Q24" s="137"/>
    </row>
    <row r="25" spans="1:17">
      <c r="A25" s="18" t="s">
        <v>61</v>
      </c>
      <c r="B25" s="2" t="s">
        <v>62</v>
      </c>
      <c r="C25" s="7">
        <v>381</v>
      </c>
      <c r="D25" s="140">
        <v>350</v>
      </c>
      <c r="E25" s="138">
        <v>1</v>
      </c>
      <c r="F25" s="138">
        <v>0</v>
      </c>
      <c r="G25" s="124">
        <v>1</v>
      </c>
      <c r="H25" s="124"/>
      <c r="I25" s="142">
        <v>1</v>
      </c>
      <c r="J25" s="140">
        <v>6</v>
      </c>
      <c r="K25" s="140">
        <v>0</v>
      </c>
      <c r="L25" s="140">
        <v>0</v>
      </c>
      <c r="M25" s="67"/>
      <c r="N25" s="67"/>
      <c r="O25" s="67"/>
      <c r="P25" s="137"/>
      <c r="Q25" s="137"/>
    </row>
    <row r="26" spans="1:17">
      <c r="A26" s="18" t="s">
        <v>63</v>
      </c>
      <c r="B26" s="2" t="s">
        <v>64</v>
      </c>
      <c r="C26" s="7">
        <v>367</v>
      </c>
      <c r="D26" s="140">
        <v>350</v>
      </c>
      <c r="E26" s="138">
        <v>0</v>
      </c>
      <c r="F26" s="138">
        <v>1</v>
      </c>
      <c r="G26" s="124">
        <v>1</v>
      </c>
      <c r="H26" s="124"/>
      <c r="I26" s="142">
        <v>0</v>
      </c>
      <c r="J26" s="140"/>
      <c r="K26" s="140">
        <v>1</v>
      </c>
      <c r="L26" s="140">
        <v>2</v>
      </c>
      <c r="M26" s="67"/>
      <c r="N26" s="67"/>
      <c r="O26" s="67"/>
      <c r="P26" s="137"/>
      <c r="Q26" s="137"/>
    </row>
    <row r="27" spans="1:17">
      <c r="A27" s="18" t="s">
        <v>65</v>
      </c>
      <c r="B27" s="2" t="s">
        <v>66</v>
      </c>
      <c r="C27" s="20">
        <v>584</v>
      </c>
      <c r="D27" s="140">
        <v>350</v>
      </c>
      <c r="E27" s="138">
        <v>1</v>
      </c>
      <c r="F27" s="138">
        <v>0</v>
      </c>
      <c r="G27" s="124">
        <v>2</v>
      </c>
      <c r="H27" s="124"/>
      <c r="I27" s="142">
        <v>1</v>
      </c>
      <c r="J27" s="140">
        <v>6</v>
      </c>
      <c r="K27" s="140">
        <v>1</v>
      </c>
      <c r="L27" s="140">
        <v>1</v>
      </c>
      <c r="M27" s="67"/>
      <c r="N27" s="67"/>
      <c r="O27" s="67"/>
      <c r="P27" s="137"/>
      <c r="Q27" s="137"/>
    </row>
    <row r="28" spans="1:17">
      <c r="A28" s="18"/>
      <c r="B28" s="8" t="s">
        <v>69</v>
      </c>
      <c r="C28" s="20"/>
      <c r="D28" s="140"/>
      <c r="E28" s="33"/>
      <c r="F28" s="33"/>
      <c r="G28" s="38"/>
      <c r="H28" s="38"/>
      <c r="I28" s="142"/>
      <c r="J28" s="140"/>
      <c r="K28" s="140"/>
      <c r="L28" s="140"/>
      <c r="M28" s="67"/>
      <c r="N28" s="67"/>
      <c r="O28" s="67"/>
      <c r="P28" s="137"/>
      <c r="Q28" s="137"/>
    </row>
    <row r="29" spans="1:17">
      <c r="A29" s="18" t="s">
        <v>70</v>
      </c>
      <c r="B29" s="2" t="s">
        <v>71</v>
      </c>
      <c r="C29" s="20">
        <v>946</v>
      </c>
      <c r="D29" s="140">
        <v>350</v>
      </c>
      <c r="E29" s="140">
        <v>1</v>
      </c>
      <c r="F29" s="140">
        <v>1</v>
      </c>
      <c r="G29" s="140">
        <v>2</v>
      </c>
      <c r="H29" s="128"/>
      <c r="I29" s="67"/>
      <c r="J29" s="67"/>
      <c r="K29" s="67"/>
      <c r="L29" s="142">
        <v>2</v>
      </c>
      <c r="M29" s="67"/>
      <c r="N29" s="67"/>
      <c r="O29" s="67"/>
      <c r="P29" s="67"/>
      <c r="Q29" s="137"/>
    </row>
    <row r="30" spans="1:17">
      <c r="A30" s="18" t="s">
        <v>72</v>
      </c>
      <c r="B30" s="2" t="s">
        <v>73</v>
      </c>
      <c r="C30" s="20">
        <v>1283</v>
      </c>
      <c r="D30" s="140">
        <v>350</v>
      </c>
      <c r="E30" s="140">
        <v>1</v>
      </c>
      <c r="F30" s="140">
        <v>1</v>
      </c>
      <c r="G30" s="140">
        <v>3</v>
      </c>
      <c r="H30" s="128"/>
      <c r="I30" s="67"/>
      <c r="J30" s="67"/>
      <c r="K30" s="67"/>
      <c r="L30" s="142">
        <v>6</v>
      </c>
      <c r="M30" s="67"/>
      <c r="N30" s="67"/>
      <c r="O30" s="67"/>
      <c r="P30" s="67"/>
      <c r="Q30" s="137"/>
    </row>
    <row r="31" spans="1:17">
      <c r="A31" s="18" t="s">
        <v>74</v>
      </c>
      <c r="B31" s="2" t="s">
        <v>75</v>
      </c>
      <c r="C31" s="20">
        <v>893</v>
      </c>
      <c r="D31" s="140">
        <v>350</v>
      </c>
      <c r="E31" s="140">
        <v>1</v>
      </c>
      <c r="F31" s="140">
        <v>1</v>
      </c>
      <c r="G31" s="140">
        <v>2</v>
      </c>
      <c r="H31" s="128"/>
      <c r="I31" s="67"/>
      <c r="J31" s="67"/>
      <c r="K31" s="67"/>
      <c r="L31" s="142">
        <v>1</v>
      </c>
      <c r="M31" s="137"/>
      <c r="N31" s="67" t="s">
        <v>197</v>
      </c>
      <c r="O31" s="67"/>
      <c r="P31" s="67"/>
      <c r="Q31" s="137"/>
    </row>
    <row r="32" spans="1:17">
      <c r="A32" s="15" t="s">
        <v>76</v>
      </c>
      <c r="B32" s="2" t="s">
        <v>77</v>
      </c>
      <c r="C32" s="20">
        <v>98</v>
      </c>
      <c r="D32" s="140">
        <v>350</v>
      </c>
      <c r="E32" s="140">
        <v>0</v>
      </c>
      <c r="F32" s="140">
        <v>0</v>
      </c>
      <c r="G32" s="140">
        <v>1</v>
      </c>
      <c r="H32" s="128"/>
      <c r="I32" s="67"/>
      <c r="J32" s="67"/>
      <c r="K32" s="67"/>
      <c r="L32" s="142">
        <v>0</v>
      </c>
      <c r="M32" s="67"/>
      <c r="N32" s="67"/>
      <c r="O32" s="67"/>
      <c r="P32" s="67"/>
      <c r="Q32" s="137"/>
    </row>
    <row r="33" spans="1:17">
      <c r="A33" s="18" t="s">
        <v>78</v>
      </c>
      <c r="B33" s="2" t="s">
        <v>79</v>
      </c>
      <c r="C33" s="20">
        <v>1048</v>
      </c>
      <c r="D33" s="140">
        <v>350</v>
      </c>
      <c r="E33" s="140">
        <v>1</v>
      </c>
      <c r="F33" s="140">
        <v>1</v>
      </c>
      <c r="G33" s="140">
        <v>2</v>
      </c>
      <c r="H33" s="128"/>
      <c r="I33" s="67"/>
      <c r="J33" s="67"/>
      <c r="K33" s="67"/>
      <c r="L33" s="142">
        <v>2</v>
      </c>
      <c r="M33" s="67"/>
      <c r="N33" s="67"/>
      <c r="O33" s="67"/>
      <c r="P33" s="67"/>
      <c r="Q33" s="137"/>
    </row>
    <row r="34" spans="1:17">
      <c r="A34" s="18" t="s">
        <v>80</v>
      </c>
      <c r="B34" s="2" t="s">
        <v>81</v>
      </c>
      <c r="C34" s="20">
        <v>617</v>
      </c>
      <c r="D34" s="140">
        <v>350</v>
      </c>
      <c r="E34" s="140">
        <v>1</v>
      </c>
      <c r="F34" s="140">
        <v>0</v>
      </c>
      <c r="G34" s="140">
        <v>2</v>
      </c>
      <c r="H34" s="128"/>
      <c r="I34" s="67"/>
      <c r="J34" s="67"/>
      <c r="K34" s="67"/>
      <c r="L34" s="142">
        <v>2</v>
      </c>
      <c r="M34" s="67"/>
      <c r="N34" s="67"/>
      <c r="O34" s="67"/>
      <c r="P34" s="67"/>
      <c r="Q34" s="137"/>
    </row>
    <row r="35" spans="1:17">
      <c r="A35" s="18" t="s">
        <v>82</v>
      </c>
      <c r="B35" s="2" t="s">
        <v>83</v>
      </c>
      <c r="C35" s="20">
        <v>305</v>
      </c>
      <c r="D35" s="140">
        <v>350</v>
      </c>
      <c r="E35" s="140">
        <v>0</v>
      </c>
      <c r="F35" s="140">
        <v>0</v>
      </c>
      <c r="G35" s="140">
        <v>1</v>
      </c>
      <c r="H35" s="128"/>
      <c r="I35" s="67"/>
      <c r="J35" s="67"/>
      <c r="K35" s="67"/>
      <c r="L35" s="142">
        <v>1</v>
      </c>
      <c r="M35" s="67"/>
      <c r="N35" s="67"/>
      <c r="O35" s="67"/>
      <c r="P35" s="67"/>
      <c r="Q35" s="137"/>
    </row>
    <row r="36" spans="1:17">
      <c r="A36" s="18" t="s">
        <v>84</v>
      </c>
      <c r="B36" s="2" t="s">
        <v>38</v>
      </c>
      <c r="C36" s="20">
        <v>208</v>
      </c>
      <c r="D36" s="140">
        <v>350</v>
      </c>
      <c r="E36" s="140">
        <v>0</v>
      </c>
      <c r="F36" s="140">
        <v>0</v>
      </c>
      <c r="G36" s="140">
        <v>1</v>
      </c>
      <c r="H36" s="128"/>
      <c r="I36" s="67"/>
      <c r="J36" s="67"/>
      <c r="K36" s="67"/>
      <c r="L36" s="142">
        <v>0</v>
      </c>
      <c r="M36" s="67"/>
      <c r="N36" s="67"/>
      <c r="O36" s="67"/>
      <c r="P36" s="67"/>
      <c r="Q36" s="137"/>
    </row>
    <row r="37" spans="1:17">
      <c r="A37" s="18" t="s">
        <v>85</v>
      </c>
      <c r="B37" s="2" t="s">
        <v>86</v>
      </c>
      <c r="C37" s="20">
        <v>12</v>
      </c>
      <c r="D37" s="140">
        <v>350</v>
      </c>
      <c r="E37" s="140">
        <v>0</v>
      </c>
      <c r="F37" s="140">
        <v>0</v>
      </c>
      <c r="G37" s="140">
        <v>0</v>
      </c>
      <c r="H37" s="129">
        <v>1</v>
      </c>
      <c r="I37" s="67"/>
      <c r="J37" s="67"/>
      <c r="K37" s="67"/>
      <c r="L37" s="142">
        <v>0</v>
      </c>
      <c r="M37" s="67"/>
      <c r="N37" s="67"/>
      <c r="O37" s="67"/>
      <c r="P37" s="67"/>
      <c r="Q37" s="137"/>
    </row>
    <row r="38" spans="1:17">
      <c r="A38" s="18"/>
      <c r="B38" s="12" t="s">
        <v>87</v>
      </c>
      <c r="C38" s="20"/>
      <c r="D38" s="140"/>
      <c r="E38" s="33"/>
      <c r="F38" s="33"/>
      <c r="G38" s="38"/>
      <c r="H38" s="38"/>
      <c r="I38" s="142"/>
      <c r="J38" s="140"/>
      <c r="K38" s="140"/>
      <c r="L38" s="140"/>
      <c r="M38" s="67"/>
      <c r="N38" s="67"/>
      <c r="O38" s="67"/>
      <c r="P38" s="67"/>
      <c r="Q38" s="137"/>
    </row>
    <row r="39" spans="1:17">
      <c r="A39" s="18" t="s">
        <v>88</v>
      </c>
      <c r="B39" s="2" t="s">
        <v>89</v>
      </c>
      <c r="C39" s="20">
        <v>1675</v>
      </c>
      <c r="D39" s="140">
        <v>350</v>
      </c>
      <c r="E39" s="140">
        <v>2</v>
      </c>
      <c r="F39" s="140">
        <v>1</v>
      </c>
      <c r="G39" s="26">
        <v>4</v>
      </c>
      <c r="H39" s="26"/>
      <c r="I39" s="142">
        <v>2</v>
      </c>
      <c r="J39" s="140" t="s">
        <v>90</v>
      </c>
      <c r="K39" s="140">
        <v>2</v>
      </c>
      <c r="L39" s="140">
        <v>4</v>
      </c>
      <c r="M39" s="67"/>
      <c r="N39" s="67"/>
      <c r="O39" s="67"/>
      <c r="P39" s="67"/>
      <c r="Q39" s="137"/>
    </row>
    <row r="40" spans="1:17">
      <c r="A40" s="18" t="s">
        <v>91</v>
      </c>
      <c r="B40" s="2" t="s">
        <v>92</v>
      </c>
      <c r="C40" s="20">
        <v>585</v>
      </c>
      <c r="D40" s="140">
        <v>350</v>
      </c>
      <c r="E40" s="140">
        <v>1</v>
      </c>
      <c r="F40" s="140">
        <v>0</v>
      </c>
      <c r="G40" s="26">
        <v>2</v>
      </c>
      <c r="H40" s="26"/>
      <c r="I40" s="142">
        <v>0</v>
      </c>
      <c r="J40" s="140"/>
      <c r="K40" s="140">
        <v>1</v>
      </c>
      <c r="L40" s="140">
        <v>3</v>
      </c>
      <c r="M40" s="67"/>
      <c r="N40" s="67"/>
      <c r="O40" s="67"/>
      <c r="P40" s="67"/>
      <c r="Q40" s="137"/>
    </row>
    <row r="41" spans="1:17">
      <c r="A41" s="18" t="s">
        <v>93</v>
      </c>
      <c r="B41" s="2" t="s">
        <v>198</v>
      </c>
      <c r="C41" s="20">
        <v>818</v>
      </c>
      <c r="D41" s="140">
        <v>350</v>
      </c>
      <c r="E41" s="140">
        <v>0</v>
      </c>
      <c r="F41" s="140">
        <v>1</v>
      </c>
      <c r="G41" s="26">
        <v>2</v>
      </c>
      <c r="H41" s="26"/>
      <c r="I41" s="142">
        <v>0</v>
      </c>
      <c r="J41" s="140"/>
      <c r="K41" s="140">
        <v>1</v>
      </c>
      <c r="L41" s="140">
        <v>1</v>
      </c>
      <c r="M41" s="67"/>
      <c r="N41" s="67"/>
      <c r="O41" s="67"/>
      <c r="P41" s="67"/>
      <c r="Q41" s="137"/>
    </row>
    <row r="42" spans="1:17">
      <c r="A42" s="18" t="s">
        <v>95</v>
      </c>
      <c r="B42" s="2" t="s">
        <v>96</v>
      </c>
      <c r="C42" s="20">
        <v>579</v>
      </c>
      <c r="D42" s="140">
        <v>350</v>
      </c>
      <c r="E42" s="140">
        <v>1</v>
      </c>
      <c r="F42" s="140">
        <v>0</v>
      </c>
      <c r="G42" s="26">
        <v>2</v>
      </c>
      <c r="H42" s="26"/>
      <c r="I42" s="142">
        <v>0</v>
      </c>
      <c r="J42" s="140"/>
      <c r="K42" s="140">
        <v>1</v>
      </c>
      <c r="L42" s="140">
        <v>3</v>
      </c>
      <c r="M42" s="67"/>
      <c r="N42" s="67"/>
      <c r="O42" s="67"/>
      <c r="P42" s="67"/>
      <c r="Q42" s="137"/>
    </row>
    <row r="43" spans="1:17">
      <c r="A43" s="18" t="s">
        <v>97</v>
      </c>
      <c r="B43" s="2" t="s">
        <v>98</v>
      </c>
      <c r="C43" s="20">
        <v>60</v>
      </c>
      <c r="D43" s="140">
        <v>350</v>
      </c>
      <c r="E43" s="140">
        <v>0</v>
      </c>
      <c r="F43" s="140">
        <v>0</v>
      </c>
      <c r="G43" s="26">
        <v>0</v>
      </c>
      <c r="H43" s="26">
        <v>1</v>
      </c>
      <c r="I43" s="142">
        <v>0</v>
      </c>
      <c r="J43" s="140"/>
      <c r="K43" s="140">
        <v>0</v>
      </c>
      <c r="L43" s="140">
        <v>0</v>
      </c>
      <c r="M43" s="67"/>
      <c r="N43" s="67"/>
      <c r="O43" s="67"/>
      <c r="P43" s="67"/>
      <c r="Q43" s="137"/>
    </row>
    <row r="44" spans="1:17">
      <c r="A44" s="18" t="s">
        <v>99</v>
      </c>
      <c r="B44" s="2" t="s">
        <v>100</v>
      </c>
      <c r="C44" s="20">
        <v>1033</v>
      </c>
      <c r="D44" s="140">
        <v>350</v>
      </c>
      <c r="E44" s="140">
        <v>1</v>
      </c>
      <c r="F44" s="140">
        <v>1</v>
      </c>
      <c r="G44" s="26">
        <v>2</v>
      </c>
      <c r="H44" s="26"/>
      <c r="I44" s="142">
        <v>2</v>
      </c>
      <c r="J44" s="140" t="s">
        <v>101</v>
      </c>
      <c r="K44" s="140">
        <v>1</v>
      </c>
      <c r="L44" s="140">
        <v>4</v>
      </c>
      <c r="M44" s="67"/>
      <c r="N44" s="67"/>
      <c r="O44" s="67"/>
      <c r="P44" s="67"/>
      <c r="Q44" s="137"/>
    </row>
    <row r="45" spans="1:17">
      <c r="A45" s="18" t="s">
        <v>102</v>
      </c>
      <c r="B45" s="2" t="s">
        <v>103</v>
      </c>
      <c r="C45" s="20">
        <v>209</v>
      </c>
      <c r="D45" s="140">
        <v>350</v>
      </c>
      <c r="E45" s="140">
        <v>0</v>
      </c>
      <c r="F45" s="140">
        <v>0</v>
      </c>
      <c r="G45" s="26">
        <v>1</v>
      </c>
      <c r="H45" s="26"/>
      <c r="I45" s="142">
        <v>0</v>
      </c>
      <c r="J45" s="140"/>
      <c r="K45" s="140">
        <v>0</v>
      </c>
      <c r="L45" s="140">
        <v>2</v>
      </c>
      <c r="M45" s="67"/>
      <c r="N45" s="67"/>
      <c r="O45" s="67"/>
      <c r="P45" s="67"/>
      <c r="Q45" s="137"/>
    </row>
    <row r="46" spans="1:17">
      <c r="A46" s="18" t="s">
        <v>104</v>
      </c>
      <c r="B46" s="2" t="s">
        <v>105</v>
      </c>
      <c r="C46" s="20">
        <v>516</v>
      </c>
      <c r="D46" s="140">
        <v>350</v>
      </c>
      <c r="E46" s="140">
        <v>0</v>
      </c>
      <c r="F46" s="140">
        <v>1</v>
      </c>
      <c r="G46" s="26">
        <v>1</v>
      </c>
      <c r="H46" s="26"/>
      <c r="I46" s="142">
        <v>1</v>
      </c>
      <c r="J46" s="140">
        <v>14</v>
      </c>
      <c r="K46" s="140">
        <v>1</v>
      </c>
      <c r="L46" s="140">
        <v>0</v>
      </c>
      <c r="M46" s="67"/>
      <c r="N46" s="67"/>
      <c r="O46" s="67"/>
      <c r="P46" s="67"/>
      <c r="Q46" s="137"/>
    </row>
    <row r="47" spans="1:17">
      <c r="A47" s="18"/>
      <c r="B47" s="12" t="s">
        <v>106</v>
      </c>
      <c r="C47" s="20"/>
      <c r="D47" s="140"/>
      <c r="E47" s="33"/>
      <c r="F47" s="33"/>
      <c r="G47" s="38"/>
      <c r="H47" s="38"/>
      <c r="I47" s="142"/>
      <c r="J47" s="140"/>
      <c r="K47" s="140"/>
      <c r="L47" s="140"/>
      <c r="M47" s="137"/>
      <c r="N47" s="137"/>
      <c r="O47" s="137"/>
      <c r="P47" s="137"/>
      <c r="Q47" s="137"/>
    </row>
    <row r="48" spans="1:17">
      <c r="A48" s="18" t="s">
        <v>107</v>
      </c>
      <c r="B48" s="2" t="s">
        <v>108</v>
      </c>
      <c r="C48" s="20">
        <v>425</v>
      </c>
      <c r="D48" s="140">
        <v>350</v>
      </c>
      <c r="E48" s="140">
        <v>0</v>
      </c>
      <c r="F48" s="140">
        <v>1</v>
      </c>
      <c r="G48" s="26">
        <v>1</v>
      </c>
      <c r="H48" s="26"/>
      <c r="I48" s="142">
        <v>0</v>
      </c>
      <c r="J48" s="140"/>
      <c r="K48" s="140">
        <v>0</v>
      </c>
      <c r="L48" s="140">
        <v>0</v>
      </c>
      <c r="M48" s="67"/>
      <c r="N48" s="67"/>
      <c r="O48" s="67"/>
      <c r="P48" s="67"/>
      <c r="Q48" s="52"/>
    </row>
    <row r="49" spans="1:17">
      <c r="A49" s="18" t="s">
        <v>109</v>
      </c>
      <c r="B49" s="2" t="s">
        <v>110</v>
      </c>
      <c r="C49" s="20">
        <v>351</v>
      </c>
      <c r="D49" s="140">
        <v>350</v>
      </c>
      <c r="E49" s="140">
        <v>1</v>
      </c>
      <c r="F49" s="140">
        <v>0</v>
      </c>
      <c r="G49" s="26">
        <v>1</v>
      </c>
      <c r="H49" s="26"/>
      <c r="I49" s="142">
        <v>0</v>
      </c>
      <c r="J49" s="140"/>
      <c r="K49" s="140">
        <v>0</v>
      </c>
      <c r="L49" s="140">
        <v>0</v>
      </c>
      <c r="M49" s="67"/>
      <c r="N49" s="67"/>
      <c r="O49" s="67"/>
      <c r="P49" s="67"/>
      <c r="Q49" s="52"/>
    </row>
    <row r="50" spans="1:17">
      <c r="A50" s="18" t="s">
        <v>111</v>
      </c>
      <c r="B50" s="2" t="s">
        <v>112</v>
      </c>
      <c r="C50" s="20">
        <v>910</v>
      </c>
      <c r="D50" s="140">
        <v>350</v>
      </c>
      <c r="E50" s="140">
        <v>1</v>
      </c>
      <c r="F50" s="140">
        <v>1</v>
      </c>
      <c r="G50" s="26">
        <v>2</v>
      </c>
      <c r="H50" s="26"/>
      <c r="I50" s="142">
        <v>1</v>
      </c>
      <c r="J50" s="140">
        <v>7</v>
      </c>
      <c r="K50" s="140">
        <v>1</v>
      </c>
      <c r="L50" s="140">
        <v>0</v>
      </c>
      <c r="M50" s="67"/>
      <c r="N50" s="67"/>
      <c r="O50" s="67"/>
      <c r="P50" s="67"/>
      <c r="Q50" s="52"/>
    </row>
    <row r="51" spans="1:17">
      <c r="A51" s="18" t="s">
        <v>113</v>
      </c>
      <c r="B51" s="2" t="s">
        <v>114</v>
      </c>
      <c r="C51" s="20">
        <v>377</v>
      </c>
      <c r="D51" s="140">
        <v>350</v>
      </c>
      <c r="E51" s="140">
        <v>1</v>
      </c>
      <c r="F51" s="140">
        <v>0</v>
      </c>
      <c r="G51" s="26">
        <v>1</v>
      </c>
      <c r="H51" s="26"/>
      <c r="I51" s="142">
        <v>1</v>
      </c>
      <c r="J51" s="140">
        <v>4</v>
      </c>
      <c r="K51" s="140">
        <v>0</v>
      </c>
      <c r="L51" s="140">
        <v>1</v>
      </c>
      <c r="M51" s="67"/>
      <c r="N51" s="67"/>
      <c r="O51" s="67"/>
      <c r="P51" s="67"/>
      <c r="Q51" s="52"/>
    </row>
    <row r="52" spans="1:17">
      <c r="A52" s="18" t="s">
        <v>115</v>
      </c>
      <c r="B52" s="2" t="s">
        <v>116</v>
      </c>
      <c r="C52" s="20">
        <v>518</v>
      </c>
      <c r="D52" s="140">
        <v>350</v>
      </c>
      <c r="E52" s="140">
        <v>0</v>
      </c>
      <c r="F52" s="140">
        <v>1</v>
      </c>
      <c r="G52" s="26">
        <v>1</v>
      </c>
      <c r="H52" s="26"/>
      <c r="I52" s="142">
        <v>0</v>
      </c>
      <c r="J52" s="140"/>
      <c r="K52" s="140">
        <v>1</v>
      </c>
      <c r="L52" s="140">
        <v>1</v>
      </c>
      <c r="M52" s="67"/>
      <c r="N52" s="67"/>
      <c r="O52" s="67"/>
      <c r="P52" s="67"/>
      <c r="Q52" s="52"/>
    </row>
    <row r="53" spans="1:17">
      <c r="A53" s="18" t="s">
        <v>117</v>
      </c>
      <c r="B53" s="2" t="s">
        <v>118</v>
      </c>
      <c r="C53" s="7">
        <v>392</v>
      </c>
      <c r="D53" s="140">
        <v>350</v>
      </c>
      <c r="E53" s="140">
        <v>1</v>
      </c>
      <c r="F53" s="140">
        <v>0</v>
      </c>
      <c r="G53" s="26">
        <v>1</v>
      </c>
      <c r="H53" s="26"/>
      <c r="I53" s="142">
        <v>0</v>
      </c>
      <c r="J53" s="140"/>
      <c r="K53" s="140">
        <v>0</v>
      </c>
      <c r="L53" s="140">
        <v>2</v>
      </c>
      <c r="M53" s="67"/>
      <c r="N53" s="67"/>
      <c r="O53" s="67"/>
      <c r="P53" s="67"/>
      <c r="Q53" s="52"/>
    </row>
    <row r="54" spans="1:17">
      <c r="A54" s="15" t="s">
        <v>119</v>
      </c>
      <c r="B54" s="2" t="s">
        <v>120</v>
      </c>
      <c r="C54" s="7">
        <v>555</v>
      </c>
      <c r="D54" s="140">
        <v>350</v>
      </c>
      <c r="E54" s="140">
        <v>0</v>
      </c>
      <c r="F54" s="140">
        <v>1</v>
      </c>
      <c r="G54" s="26">
        <v>2</v>
      </c>
      <c r="H54" s="26"/>
      <c r="I54" s="142">
        <v>0</v>
      </c>
      <c r="J54" s="140"/>
      <c r="K54" s="140">
        <v>1</v>
      </c>
      <c r="L54" s="140">
        <v>1</v>
      </c>
      <c r="M54" s="67"/>
      <c r="N54" s="67"/>
      <c r="O54" s="67"/>
      <c r="P54" s="67"/>
      <c r="Q54" s="52"/>
    </row>
    <row r="55" spans="1:17">
      <c r="A55" s="18" t="s">
        <v>121</v>
      </c>
      <c r="B55" s="2" t="s">
        <v>122</v>
      </c>
      <c r="C55" s="7">
        <v>1014</v>
      </c>
      <c r="D55" s="140">
        <v>350</v>
      </c>
      <c r="E55" s="140">
        <v>1</v>
      </c>
      <c r="F55" s="140">
        <v>1</v>
      </c>
      <c r="G55" s="26">
        <v>2</v>
      </c>
      <c r="H55" s="26"/>
      <c r="I55" s="142">
        <v>0</v>
      </c>
      <c r="J55" s="140"/>
      <c r="K55" s="140">
        <v>0</v>
      </c>
      <c r="L55" s="140">
        <v>2</v>
      </c>
      <c r="M55" s="67"/>
      <c r="N55" s="67"/>
      <c r="O55" s="67"/>
      <c r="P55" s="67"/>
      <c r="Q55" s="52"/>
    </row>
    <row r="56" spans="1:17">
      <c r="A56" s="15" t="s">
        <v>123</v>
      </c>
      <c r="B56" s="2" t="s">
        <v>124</v>
      </c>
      <c r="C56" s="7">
        <v>312</v>
      </c>
      <c r="D56" s="140">
        <v>350</v>
      </c>
      <c r="E56" s="140">
        <v>0</v>
      </c>
      <c r="F56" s="140">
        <v>0</v>
      </c>
      <c r="G56" s="26">
        <v>1</v>
      </c>
      <c r="H56" s="26"/>
      <c r="I56" s="142">
        <v>0</v>
      </c>
      <c r="J56" s="140"/>
      <c r="K56" s="140">
        <v>1</v>
      </c>
      <c r="L56" s="140">
        <v>0</v>
      </c>
      <c r="M56" s="67"/>
      <c r="N56" s="67"/>
      <c r="O56" s="67"/>
      <c r="P56" s="67"/>
      <c r="Q56" s="67"/>
    </row>
    <row r="57" spans="1:17">
      <c r="A57" s="15" t="s">
        <v>125</v>
      </c>
      <c r="B57" s="2" t="s">
        <v>126</v>
      </c>
      <c r="C57" s="7">
        <v>493</v>
      </c>
      <c r="D57" s="140">
        <v>350</v>
      </c>
      <c r="E57" s="140">
        <v>1</v>
      </c>
      <c r="F57" s="140">
        <v>0</v>
      </c>
      <c r="G57" s="26">
        <v>1</v>
      </c>
      <c r="H57" s="26"/>
      <c r="I57" s="142">
        <v>0</v>
      </c>
      <c r="J57" s="140"/>
      <c r="K57" s="140">
        <v>1</v>
      </c>
      <c r="L57" s="140">
        <v>3</v>
      </c>
      <c r="M57" s="67"/>
      <c r="N57" s="67"/>
      <c r="O57" s="67"/>
      <c r="P57" s="67"/>
      <c r="Q57" s="52"/>
    </row>
    <row r="58" spans="1:17">
      <c r="A58" s="15" t="s">
        <v>127</v>
      </c>
      <c r="B58" s="2" t="s">
        <v>128</v>
      </c>
      <c r="C58" s="7">
        <v>20</v>
      </c>
      <c r="D58" s="140">
        <v>350</v>
      </c>
      <c r="E58" s="140">
        <v>0</v>
      </c>
      <c r="F58" s="140">
        <v>0</v>
      </c>
      <c r="G58" s="26">
        <v>0</v>
      </c>
      <c r="H58" s="26">
        <v>1</v>
      </c>
      <c r="I58" s="142">
        <v>0</v>
      </c>
      <c r="J58" s="140"/>
      <c r="K58" s="140">
        <v>0</v>
      </c>
      <c r="L58" s="140">
        <v>0</v>
      </c>
      <c r="M58" s="67"/>
      <c r="N58" s="67"/>
      <c r="O58" s="67"/>
      <c r="P58" s="67"/>
      <c r="Q58" s="52"/>
    </row>
    <row r="59" spans="1:17">
      <c r="A59" s="15" t="s">
        <v>129</v>
      </c>
      <c r="B59" s="2" t="s">
        <v>130</v>
      </c>
      <c r="C59" s="7">
        <v>22</v>
      </c>
      <c r="D59" s="140">
        <v>350</v>
      </c>
      <c r="E59" s="140">
        <v>0</v>
      </c>
      <c r="F59" s="140">
        <v>0</v>
      </c>
      <c r="G59" s="26">
        <v>0</v>
      </c>
      <c r="H59" s="26">
        <v>1</v>
      </c>
      <c r="I59" s="142">
        <v>0</v>
      </c>
      <c r="J59" s="140"/>
      <c r="K59" s="140">
        <v>0</v>
      </c>
      <c r="L59" s="140">
        <v>0</v>
      </c>
      <c r="M59" s="67"/>
      <c r="N59" s="67"/>
      <c r="O59" s="67"/>
      <c r="P59" s="67"/>
      <c r="Q59" s="67"/>
    </row>
    <row r="60" spans="1:17">
      <c r="A60" s="2"/>
      <c r="B60" s="28" t="s">
        <v>131</v>
      </c>
      <c r="C60" s="13"/>
      <c r="D60" s="140"/>
      <c r="E60" s="33"/>
      <c r="F60" s="33"/>
      <c r="G60" s="38"/>
      <c r="H60" s="38"/>
      <c r="I60" s="142"/>
      <c r="J60" s="140"/>
      <c r="K60" s="140"/>
      <c r="L60" s="140"/>
      <c r="M60" s="67"/>
      <c r="N60" s="67"/>
      <c r="O60" s="67"/>
      <c r="P60" s="67"/>
      <c r="Q60" s="52"/>
    </row>
    <row r="61" spans="1:17">
      <c r="A61" s="15" t="s">
        <v>132</v>
      </c>
      <c r="B61" s="2" t="s">
        <v>133</v>
      </c>
      <c r="C61" s="20">
        <v>860</v>
      </c>
      <c r="D61" s="140">
        <v>350</v>
      </c>
      <c r="E61" s="140">
        <v>0</v>
      </c>
      <c r="F61" s="140">
        <v>1</v>
      </c>
      <c r="G61" s="26">
        <v>2</v>
      </c>
      <c r="H61" s="26"/>
      <c r="I61" s="142">
        <v>1</v>
      </c>
      <c r="J61" s="140">
        <v>6</v>
      </c>
      <c r="K61" s="140">
        <v>1</v>
      </c>
      <c r="L61" s="140">
        <v>1</v>
      </c>
      <c r="M61" s="67"/>
      <c r="N61" s="67"/>
      <c r="O61" s="67"/>
      <c r="P61" s="67"/>
      <c r="Q61" s="52"/>
    </row>
    <row r="62" spans="1:17">
      <c r="A62" s="15" t="s">
        <v>134</v>
      </c>
      <c r="B62" s="2" t="s">
        <v>135</v>
      </c>
      <c r="C62" s="20">
        <v>589</v>
      </c>
      <c r="D62" s="140">
        <v>350</v>
      </c>
      <c r="E62" s="140">
        <v>1</v>
      </c>
      <c r="F62" s="140">
        <v>0</v>
      </c>
      <c r="G62" s="26">
        <v>2</v>
      </c>
      <c r="H62" s="26"/>
      <c r="I62" s="142">
        <v>1</v>
      </c>
      <c r="J62" s="140">
        <v>12</v>
      </c>
      <c r="K62" s="140">
        <v>0</v>
      </c>
      <c r="L62" s="140">
        <v>0</v>
      </c>
      <c r="M62" s="67"/>
      <c r="N62" s="67"/>
      <c r="O62" s="67"/>
      <c r="P62" s="67"/>
      <c r="Q62" s="52"/>
    </row>
    <row r="63" spans="1:17">
      <c r="A63" s="15" t="s">
        <v>136</v>
      </c>
      <c r="B63" s="2" t="s">
        <v>137</v>
      </c>
      <c r="C63" s="20">
        <v>1249</v>
      </c>
      <c r="D63" s="140">
        <v>350</v>
      </c>
      <c r="E63" s="140">
        <v>0</v>
      </c>
      <c r="F63" s="140">
        <v>2</v>
      </c>
      <c r="G63" s="26">
        <v>3</v>
      </c>
      <c r="H63" s="26"/>
      <c r="I63" s="142">
        <v>2</v>
      </c>
      <c r="J63" s="140" t="s">
        <v>138</v>
      </c>
      <c r="K63" s="140">
        <v>1</v>
      </c>
      <c r="L63" s="140">
        <v>4</v>
      </c>
      <c r="M63" s="67"/>
      <c r="N63" s="67" t="s">
        <v>197</v>
      </c>
      <c r="O63" s="67"/>
      <c r="P63" s="67"/>
      <c r="Q63" s="52"/>
    </row>
    <row r="64" spans="1:17">
      <c r="A64" s="15"/>
      <c r="B64" s="12" t="s">
        <v>139</v>
      </c>
      <c r="C64" s="20"/>
      <c r="D64" s="140"/>
      <c r="E64" s="33"/>
      <c r="F64" s="33"/>
      <c r="G64" s="38"/>
      <c r="H64" s="38"/>
      <c r="I64" s="142"/>
      <c r="J64" s="140"/>
      <c r="K64" s="140"/>
      <c r="L64" s="140"/>
      <c r="M64" s="67"/>
      <c r="N64" s="67"/>
      <c r="O64" s="67"/>
      <c r="P64" s="67"/>
      <c r="Q64" s="67"/>
    </row>
    <row r="65" spans="1:17">
      <c r="A65" s="15" t="s">
        <v>140</v>
      </c>
      <c r="B65" s="2" t="s">
        <v>141</v>
      </c>
      <c r="C65" s="20">
        <v>1123</v>
      </c>
      <c r="D65" s="140">
        <v>350</v>
      </c>
      <c r="E65" s="140">
        <v>1</v>
      </c>
      <c r="F65" s="140">
        <v>1</v>
      </c>
      <c r="G65" s="26">
        <v>3</v>
      </c>
      <c r="H65" s="26"/>
      <c r="I65" s="142">
        <v>2</v>
      </c>
      <c r="J65" s="140" t="s">
        <v>142</v>
      </c>
      <c r="K65" s="140">
        <v>1</v>
      </c>
      <c r="L65" s="140">
        <v>4</v>
      </c>
      <c r="M65" s="137"/>
      <c r="N65" s="137"/>
      <c r="O65" s="137"/>
      <c r="P65" s="137"/>
      <c r="Q65" s="137"/>
    </row>
    <row r="66" spans="1:17">
      <c r="A66" s="18" t="s">
        <v>143</v>
      </c>
      <c r="B66" s="2" t="s">
        <v>199</v>
      </c>
      <c r="C66" s="20">
        <v>953</v>
      </c>
      <c r="D66" s="140">
        <v>350</v>
      </c>
      <c r="E66" s="140">
        <v>1</v>
      </c>
      <c r="F66" s="140">
        <v>1</v>
      </c>
      <c r="G66" s="26">
        <v>2</v>
      </c>
      <c r="H66" s="26"/>
      <c r="I66" s="142">
        <v>1</v>
      </c>
      <c r="J66" s="140">
        <v>3</v>
      </c>
      <c r="K66" s="140">
        <v>0</v>
      </c>
      <c r="L66" s="140">
        <v>1</v>
      </c>
      <c r="M66" s="137"/>
      <c r="N66" s="137"/>
      <c r="O66" s="137"/>
      <c r="P66" s="137"/>
      <c r="Q66" s="137"/>
    </row>
    <row r="67" spans="1:17">
      <c r="A67" s="18"/>
      <c r="B67" s="12" t="s">
        <v>145</v>
      </c>
      <c r="C67" s="20"/>
      <c r="D67" s="140"/>
      <c r="E67" s="33"/>
      <c r="F67" s="33"/>
      <c r="G67" s="38"/>
      <c r="H67" s="38"/>
      <c r="I67" s="142"/>
      <c r="J67" s="140"/>
      <c r="K67" s="140"/>
      <c r="L67" s="140"/>
      <c r="M67" s="137"/>
      <c r="N67" s="137"/>
      <c r="O67" s="137"/>
      <c r="P67" s="137"/>
      <c r="Q67" s="137"/>
    </row>
    <row r="68" spans="1:17">
      <c r="A68" s="15" t="s">
        <v>146</v>
      </c>
      <c r="B68" s="2" t="s">
        <v>147</v>
      </c>
      <c r="C68" s="20">
        <v>1094</v>
      </c>
      <c r="D68" s="140">
        <v>350</v>
      </c>
      <c r="E68" s="140">
        <v>1</v>
      </c>
      <c r="F68" s="140">
        <v>1</v>
      </c>
      <c r="G68" s="26">
        <v>3</v>
      </c>
      <c r="H68" s="26"/>
      <c r="I68" s="142">
        <v>1</v>
      </c>
      <c r="J68" s="33"/>
      <c r="K68" s="140">
        <v>1</v>
      </c>
      <c r="L68" s="140">
        <v>1</v>
      </c>
      <c r="M68" s="67"/>
      <c r="N68" s="67"/>
      <c r="O68" s="67"/>
      <c r="P68" s="67"/>
      <c r="Q68" s="52"/>
    </row>
    <row r="69" spans="1:17">
      <c r="A69" s="15" t="s">
        <v>148</v>
      </c>
      <c r="B69" s="2" t="s">
        <v>149</v>
      </c>
      <c r="C69" s="20">
        <v>2006</v>
      </c>
      <c r="D69" s="140">
        <v>350</v>
      </c>
      <c r="E69" s="140">
        <v>2</v>
      </c>
      <c r="F69" s="140">
        <v>2</v>
      </c>
      <c r="G69" s="26">
        <v>4</v>
      </c>
      <c r="H69" s="26"/>
      <c r="I69" s="142">
        <v>2</v>
      </c>
      <c r="J69" s="140" t="s">
        <v>142</v>
      </c>
      <c r="K69" s="140">
        <v>2</v>
      </c>
      <c r="L69" s="140">
        <v>2</v>
      </c>
      <c r="M69" s="67"/>
      <c r="N69" s="67"/>
      <c r="O69" s="67"/>
      <c r="P69" s="67"/>
      <c r="Q69" s="52"/>
    </row>
    <row r="70" spans="1:17">
      <c r="A70" s="15"/>
      <c r="B70" s="12" t="s">
        <v>150</v>
      </c>
      <c r="C70" s="20"/>
      <c r="D70" s="140"/>
      <c r="E70" s="33"/>
      <c r="F70" s="33"/>
      <c r="G70" s="38"/>
      <c r="H70" s="38"/>
      <c r="I70" s="142"/>
      <c r="J70" s="140"/>
      <c r="K70" s="140"/>
      <c r="L70" s="140"/>
      <c r="M70" s="137"/>
      <c r="N70" s="137"/>
      <c r="O70" s="137"/>
      <c r="P70" s="137"/>
      <c r="Q70" s="137"/>
    </row>
    <row r="71" spans="1:17">
      <c r="A71" s="15" t="s">
        <v>151</v>
      </c>
      <c r="B71" s="2" t="s">
        <v>152</v>
      </c>
      <c r="C71" s="20">
        <v>1377</v>
      </c>
      <c r="D71" s="140">
        <v>350</v>
      </c>
      <c r="E71" s="140">
        <v>1</v>
      </c>
      <c r="F71" s="140">
        <v>1</v>
      </c>
      <c r="G71" s="26">
        <v>3</v>
      </c>
      <c r="H71" s="26"/>
      <c r="I71" s="142">
        <v>1</v>
      </c>
      <c r="J71" s="140">
        <v>10</v>
      </c>
      <c r="K71" s="140">
        <v>1</v>
      </c>
      <c r="L71" s="140">
        <v>4</v>
      </c>
      <c r="M71" s="137"/>
      <c r="N71" s="137"/>
      <c r="O71" s="137"/>
      <c r="P71" s="137"/>
      <c r="Q71" s="137"/>
    </row>
    <row r="72" spans="1:17">
      <c r="A72" s="15"/>
      <c r="B72" s="12" t="s">
        <v>153</v>
      </c>
      <c r="C72" s="20"/>
      <c r="D72" s="140"/>
      <c r="E72" s="33"/>
      <c r="F72" s="33"/>
      <c r="G72" s="38"/>
      <c r="H72" s="38"/>
      <c r="I72" s="142"/>
      <c r="J72" s="140"/>
      <c r="K72" s="140"/>
      <c r="L72" s="140"/>
      <c r="M72" s="137"/>
      <c r="N72" s="137"/>
      <c r="O72" s="137"/>
      <c r="P72" s="137"/>
      <c r="Q72" s="137"/>
    </row>
    <row r="73" spans="1:17">
      <c r="A73" s="15" t="s">
        <v>154</v>
      </c>
      <c r="B73" s="2" t="s">
        <v>155</v>
      </c>
      <c r="C73" s="20">
        <v>867</v>
      </c>
      <c r="D73" s="140">
        <v>350</v>
      </c>
      <c r="E73" s="140">
        <v>1</v>
      </c>
      <c r="F73" s="140">
        <v>0</v>
      </c>
      <c r="G73" s="26">
        <v>2</v>
      </c>
      <c r="H73" s="26"/>
      <c r="I73" s="142">
        <v>1</v>
      </c>
      <c r="J73" s="140">
        <v>3</v>
      </c>
      <c r="K73" s="140">
        <v>0</v>
      </c>
      <c r="L73" s="140">
        <v>1</v>
      </c>
      <c r="M73" s="67"/>
      <c r="N73" s="67"/>
      <c r="O73" s="67"/>
      <c r="P73" s="67"/>
      <c r="Q73" s="52"/>
    </row>
    <row r="74" spans="1:17">
      <c r="A74" s="15" t="s">
        <v>156</v>
      </c>
      <c r="B74" s="2" t="s">
        <v>157</v>
      </c>
      <c r="C74" s="20">
        <v>1063</v>
      </c>
      <c r="D74" s="140">
        <v>350</v>
      </c>
      <c r="E74" s="140">
        <v>1</v>
      </c>
      <c r="F74" s="140">
        <v>1</v>
      </c>
      <c r="G74" s="26">
        <v>3</v>
      </c>
      <c r="H74" s="26"/>
      <c r="I74" s="142">
        <v>0</v>
      </c>
      <c r="J74" s="140"/>
      <c r="K74" s="140">
        <v>1</v>
      </c>
      <c r="L74" s="140">
        <v>0</v>
      </c>
      <c r="M74" s="67"/>
      <c r="N74" s="67"/>
      <c r="O74" s="67"/>
      <c r="P74" s="67"/>
      <c r="Q74" s="52"/>
    </row>
    <row r="75" spans="1:17">
      <c r="A75" s="15" t="s">
        <v>158</v>
      </c>
      <c r="B75" s="2" t="s">
        <v>159</v>
      </c>
      <c r="C75" s="20">
        <v>205</v>
      </c>
      <c r="D75" s="140">
        <v>350</v>
      </c>
      <c r="E75" s="140">
        <v>0</v>
      </c>
      <c r="F75" s="140">
        <v>0</v>
      </c>
      <c r="G75" s="26">
        <v>1</v>
      </c>
      <c r="H75" s="26"/>
      <c r="I75" s="142">
        <v>0</v>
      </c>
      <c r="J75" s="140"/>
      <c r="K75" s="140">
        <v>0</v>
      </c>
      <c r="L75" s="140">
        <v>1</v>
      </c>
      <c r="M75" s="67"/>
      <c r="N75" s="67"/>
      <c r="O75" s="67"/>
      <c r="P75" s="67"/>
      <c r="Q75" s="67"/>
    </row>
    <row r="76" spans="1:17">
      <c r="A76" s="15" t="s">
        <v>160</v>
      </c>
      <c r="B76" s="2" t="s">
        <v>161</v>
      </c>
      <c r="C76" s="20">
        <v>106</v>
      </c>
      <c r="D76" s="140">
        <v>350</v>
      </c>
      <c r="E76" s="140">
        <v>0</v>
      </c>
      <c r="F76" s="140">
        <v>0</v>
      </c>
      <c r="G76" s="26">
        <v>1</v>
      </c>
      <c r="H76" s="26"/>
      <c r="I76" s="142">
        <v>0</v>
      </c>
      <c r="J76" s="140"/>
      <c r="K76" s="140">
        <v>0</v>
      </c>
      <c r="L76" s="140">
        <v>0</v>
      </c>
      <c r="M76" s="67"/>
      <c r="N76" s="67"/>
      <c r="O76" s="67"/>
      <c r="P76" s="67"/>
      <c r="Q76" s="52"/>
    </row>
    <row r="77" spans="1:17">
      <c r="A77" s="15"/>
      <c r="B77" s="12" t="s">
        <v>162</v>
      </c>
      <c r="C77" s="20"/>
      <c r="D77" s="140"/>
      <c r="E77" s="33"/>
      <c r="F77" s="33"/>
      <c r="G77" s="38"/>
      <c r="H77" s="38"/>
      <c r="I77" s="142"/>
      <c r="J77" s="140"/>
      <c r="K77" s="140"/>
      <c r="L77" s="140"/>
      <c r="M77" s="137"/>
      <c r="N77" s="137"/>
      <c r="O77" s="137"/>
      <c r="P77" s="137"/>
      <c r="Q77" s="137"/>
    </row>
    <row r="78" spans="1:17">
      <c r="A78" s="15" t="s">
        <v>163</v>
      </c>
      <c r="B78" s="2" t="s">
        <v>164</v>
      </c>
      <c r="C78" s="20">
        <v>407</v>
      </c>
      <c r="D78" s="140">
        <v>350</v>
      </c>
      <c r="E78" s="140">
        <v>0</v>
      </c>
      <c r="F78" s="140">
        <v>1</v>
      </c>
      <c r="G78" s="26">
        <v>1</v>
      </c>
      <c r="H78" s="26"/>
      <c r="I78" s="142">
        <v>0</v>
      </c>
      <c r="J78" s="140"/>
      <c r="K78" s="140">
        <v>1</v>
      </c>
      <c r="L78" s="140">
        <v>0</v>
      </c>
      <c r="M78" s="67"/>
      <c r="N78" s="67"/>
      <c r="O78" s="67"/>
      <c r="P78" s="67"/>
      <c r="Q78" s="52"/>
    </row>
    <row r="79" spans="1:17">
      <c r="A79" s="15" t="s">
        <v>165</v>
      </c>
      <c r="B79" s="2" t="s">
        <v>166</v>
      </c>
      <c r="C79" s="20">
        <v>392</v>
      </c>
      <c r="D79" s="140">
        <v>350</v>
      </c>
      <c r="E79" s="140">
        <v>0</v>
      </c>
      <c r="F79" s="140">
        <v>1</v>
      </c>
      <c r="G79" s="26">
        <v>1</v>
      </c>
      <c r="H79" s="26"/>
      <c r="I79" s="142">
        <v>0</v>
      </c>
      <c r="J79" s="140"/>
      <c r="K79" s="140">
        <v>1</v>
      </c>
      <c r="L79" s="140">
        <v>0</v>
      </c>
      <c r="M79" s="67"/>
      <c r="N79" s="67"/>
      <c r="O79" s="67"/>
      <c r="P79" s="67"/>
      <c r="Q79" s="52"/>
    </row>
    <row r="80" spans="1:17">
      <c r="A80" s="15" t="s">
        <v>167</v>
      </c>
      <c r="B80" s="2" t="s">
        <v>168</v>
      </c>
      <c r="C80" s="20">
        <v>588</v>
      </c>
      <c r="D80" s="140">
        <v>350</v>
      </c>
      <c r="E80" s="140">
        <v>1</v>
      </c>
      <c r="F80" s="140">
        <v>0</v>
      </c>
      <c r="G80" s="26">
        <v>2</v>
      </c>
      <c r="H80" s="26"/>
      <c r="I80" s="142">
        <v>0</v>
      </c>
      <c r="J80" s="140"/>
      <c r="K80" s="140">
        <v>1</v>
      </c>
      <c r="L80" s="140">
        <v>1</v>
      </c>
      <c r="M80" s="67"/>
      <c r="N80" s="67"/>
      <c r="O80" s="67"/>
      <c r="P80" s="67"/>
      <c r="Q80" s="52"/>
    </row>
    <row r="81" spans="1:17">
      <c r="A81" s="15" t="s">
        <v>169</v>
      </c>
      <c r="B81" s="2" t="s">
        <v>170</v>
      </c>
      <c r="C81" s="20">
        <v>308</v>
      </c>
      <c r="D81" s="140">
        <v>350</v>
      </c>
      <c r="E81" s="140">
        <v>0</v>
      </c>
      <c r="F81" s="140">
        <v>0</v>
      </c>
      <c r="G81" s="26">
        <v>1</v>
      </c>
      <c r="H81" s="26"/>
      <c r="I81" s="142">
        <v>0</v>
      </c>
      <c r="J81" s="140"/>
      <c r="K81" s="140">
        <v>0</v>
      </c>
      <c r="L81" s="140">
        <v>0</v>
      </c>
      <c r="M81" s="67"/>
      <c r="N81" s="67"/>
      <c r="O81" s="67"/>
      <c r="P81" s="67"/>
      <c r="Q81" s="52"/>
    </row>
    <row r="82" spans="1:17">
      <c r="A82" s="15" t="s">
        <v>171</v>
      </c>
      <c r="B82" s="2" t="s">
        <v>172</v>
      </c>
      <c r="C82" s="7">
        <v>652</v>
      </c>
      <c r="D82" s="140">
        <v>350</v>
      </c>
      <c r="E82" s="140">
        <v>1</v>
      </c>
      <c r="F82" s="140">
        <v>0</v>
      </c>
      <c r="G82" s="26">
        <v>2</v>
      </c>
      <c r="H82" s="26"/>
      <c r="I82" s="142">
        <v>0</v>
      </c>
      <c r="J82" s="140"/>
      <c r="K82" s="140">
        <v>1</v>
      </c>
      <c r="L82" s="140">
        <v>3</v>
      </c>
      <c r="M82" s="67"/>
      <c r="N82" s="67"/>
      <c r="O82" s="67"/>
      <c r="P82" s="67"/>
      <c r="Q82" s="52"/>
    </row>
    <row r="83" spans="1:17">
      <c r="A83" s="15" t="s">
        <v>174</v>
      </c>
      <c r="B83" s="2" t="s">
        <v>175</v>
      </c>
      <c r="C83" s="7">
        <v>121</v>
      </c>
      <c r="D83" s="140">
        <v>350</v>
      </c>
      <c r="E83" s="140">
        <v>0</v>
      </c>
      <c r="F83" s="140">
        <v>0</v>
      </c>
      <c r="G83" s="26">
        <v>1</v>
      </c>
      <c r="H83" s="26"/>
      <c r="I83" s="142">
        <v>0</v>
      </c>
      <c r="J83" s="140"/>
      <c r="K83" s="140">
        <v>0</v>
      </c>
      <c r="L83" s="140">
        <v>1</v>
      </c>
      <c r="M83" s="67"/>
      <c r="N83" s="67"/>
      <c r="O83" s="67"/>
      <c r="P83" s="67"/>
      <c r="Q83" s="52"/>
    </row>
    <row r="84" spans="1:17">
      <c r="A84" s="22" t="s">
        <v>176</v>
      </c>
      <c r="B84" s="6" t="s">
        <v>177</v>
      </c>
      <c r="C84" s="7">
        <v>504</v>
      </c>
      <c r="D84" s="140">
        <v>350</v>
      </c>
      <c r="E84" s="140">
        <v>1</v>
      </c>
      <c r="F84" s="140">
        <v>0</v>
      </c>
      <c r="G84" s="26">
        <v>1</v>
      </c>
      <c r="H84" s="26"/>
      <c r="I84" s="142">
        <v>1</v>
      </c>
      <c r="J84" s="140">
        <v>6</v>
      </c>
      <c r="K84" s="140">
        <v>1</v>
      </c>
      <c r="L84" s="140">
        <v>1</v>
      </c>
      <c r="M84" s="67"/>
      <c r="N84" s="67"/>
      <c r="O84" s="67"/>
      <c r="P84" s="67"/>
      <c r="Q84" s="52"/>
    </row>
    <row r="85" spans="1:17">
      <c r="A85" s="22"/>
      <c r="B85" s="8" t="s">
        <v>178</v>
      </c>
      <c r="C85" s="7"/>
      <c r="D85" s="140"/>
      <c r="E85" s="33"/>
      <c r="F85" s="33"/>
      <c r="G85" s="38"/>
      <c r="H85" s="38"/>
      <c r="I85" s="142"/>
      <c r="J85" s="140"/>
      <c r="K85" s="140"/>
      <c r="L85" s="140"/>
      <c r="M85" s="67"/>
      <c r="N85" s="67"/>
      <c r="O85" s="67"/>
      <c r="P85" s="67"/>
      <c r="Q85" s="67"/>
    </row>
    <row r="86" spans="1:17">
      <c r="A86" s="15" t="s">
        <v>179</v>
      </c>
      <c r="B86" s="2" t="s">
        <v>180</v>
      </c>
      <c r="C86" s="20">
        <v>142</v>
      </c>
      <c r="D86" s="140">
        <v>350</v>
      </c>
      <c r="E86" s="140">
        <v>0</v>
      </c>
      <c r="F86" s="140">
        <v>0</v>
      </c>
      <c r="G86" s="26">
        <v>1</v>
      </c>
      <c r="H86" s="26"/>
      <c r="I86" s="142">
        <v>0</v>
      </c>
      <c r="J86" s="140"/>
      <c r="K86" s="140">
        <v>0</v>
      </c>
      <c r="L86" s="140">
        <v>0</v>
      </c>
      <c r="M86" s="67"/>
      <c r="N86" s="67"/>
      <c r="O86" s="67"/>
      <c r="P86" s="67"/>
      <c r="Q86" s="67"/>
    </row>
    <row r="87" spans="1:17">
      <c r="A87" s="15" t="s">
        <v>181</v>
      </c>
      <c r="B87" s="2" t="s">
        <v>182</v>
      </c>
      <c r="C87" s="20">
        <v>322</v>
      </c>
      <c r="D87" s="140">
        <v>350</v>
      </c>
      <c r="E87" s="140">
        <v>0</v>
      </c>
      <c r="F87" s="140">
        <v>0</v>
      </c>
      <c r="G87" s="26">
        <v>1</v>
      </c>
      <c r="H87" s="26"/>
      <c r="I87" s="142">
        <v>0</v>
      </c>
      <c r="J87" s="140"/>
      <c r="K87" s="140">
        <v>1</v>
      </c>
      <c r="L87" s="140">
        <v>0</v>
      </c>
      <c r="M87" s="67"/>
      <c r="N87" s="67"/>
      <c r="O87" s="67"/>
      <c r="P87" s="67"/>
      <c r="Q87" s="67"/>
    </row>
    <row r="88" spans="1:17">
      <c r="A88" s="15" t="s">
        <v>183</v>
      </c>
      <c r="B88" s="2" t="s">
        <v>184</v>
      </c>
      <c r="C88" s="20">
        <v>1911</v>
      </c>
      <c r="D88" s="140">
        <v>350</v>
      </c>
      <c r="E88" s="140">
        <v>1</v>
      </c>
      <c r="F88" s="140">
        <v>2</v>
      </c>
      <c r="G88" s="26">
        <v>4</v>
      </c>
      <c r="H88" s="26"/>
      <c r="I88" s="142">
        <v>2</v>
      </c>
      <c r="J88" s="140" t="s">
        <v>142</v>
      </c>
      <c r="K88" s="140">
        <v>2</v>
      </c>
      <c r="L88" s="140">
        <v>0</v>
      </c>
      <c r="M88" s="67"/>
      <c r="N88" s="67"/>
      <c r="O88" s="67"/>
      <c r="P88" s="67"/>
      <c r="Q88" s="52"/>
    </row>
    <row r="89" spans="1:17">
      <c r="A89" s="15" t="s">
        <v>185</v>
      </c>
      <c r="B89" s="2" t="s">
        <v>186</v>
      </c>
      <c r="C89" s="20">
        <v>279</v>
      </c>
      <c r="D89" s="140">
        <v>350</v>
      </c>
      <c r="E89" s="140">
        <v>0</v>
      </c>
      <c r="F89" s="140">
        <v>0</v>
      </c>
      <c r="G89" s="26">
        <v>1</v>
      </c>
      <c r="H89" s="26"/>
      <c r="I89" s="142">
        <v>0</v>
      </c>
      <c r="J89" s="140"/>
      <c r="K89" s="140">
        <v>0</v>
      </c>
      <c r="L89" s="140">
        <v>2</v>
      </c>
      <c r="M89" s="67"/>
      <c r="N89" s="67"/>
      <c r="O89" s="67"/>
      <c r="P89" s="67"/>
      <c r="Q89" s="52"/>
    </row>
    <row r="90" spans="1:17">
      <c r="A90" s="15" t="s">
        <v>187</v>
      </c>
      <c r="B90" s="2" t="s">
        <v>188</v>
      </c>
      <c r="C90" s="20">
        <v>761</v>
      </c>
      <c r="D90" s="140">
        <v>350</v>
      </c>
      <c r="E90" s="140">
        <v>0</v>
      </c>
      <c r="F90" s="140">
        <v>0</v>
      </c>
      <c r="G90" s="26">
        <v>2</v>
      </c>
      <c r="H90" s="26"/>
      <c r="I90" s="142">
        <v>1</v>
      </c>
      <c r="J90" s="140">
        <v>6</v>
      </c>
      <c r="K90" s="140">
        <v>1</v>
      </c>
      <c r="L90" s="140">
        <v>2</v>
      </c>
      <c r="M90" s="67"/>
      <c r="N90" s="67" t="s">
        <v>200</v>
      </c>
      <c r="O90" s="67"/>
      <c r="P90" s="67"/>
      <c r="Q90" s="52"/>
    </row>
    <row r="91" spans="1:17">
      <c r="A91" s="22" t="s">
        <v>189</v>
      </c>
      <c r="B91" s="6" t="s">
        <v>190</v>
      </c>
      <c r="C91" s="20">
        <v>1229</v>
      </c>
      <c r="D91" s="140">
        <v>350</v>
      </c>
      <c r="E91" s="140">
        <v>1</v>
      </c>
      <c r="F91" s="140">
        <v>1</v>
      </c>
      <c r="G91" s="26">
        <v>3</v>
      </c>
      <c r="H91" s="26"/>
      <c r="I91" s="142">
        <v>1</v>
      </c>
      <c r="J91" s="140">
        <v>20</v>
      </c>
      <c r="K91" s="140">
        <v>2</v>
      </c>
      <c r="L91" s="140">
        <v>3</v>
      </c>
      <c r="M91" s="67"/>
      <c r="N91" s="67"/>
      <c r="O91" s="67"/>
      <c r="P91" s="67"/>
      <c r="Q91" s="52"/>
    </row>
    <row r="92" spans="1:17">
      <c r="A92" s="22" t="s">
        <v>191</v>
      </c>
      <c r="B92" s="6" t="s">
        <v>192</v>
      </c>
      <c r="C92" s="20">
        <v>96</v>
      </c>
      <c r="D92" s="140">
        <v>350</v>
      </c>
      <c r="E92" s="140">
        <v>0</v>
      </c>
      <c r="F92" s="140">
        <v>0</v>
      </c>
      <c r="G92" s="26">
        <v>1</v>
      </c>
      <c r="H92" s="26"/>
      <c r="I92" s="142">
        <v>1</v>
      </c>
      <c r="J92" s="140">
        <v>4</v>
      </c>
      <c r="K92" s="140">
        <v>0</v>
      </c>
      <c r="L92" s="140">
        <v>0</v>
      </c>
      <c r="M92" s="67"/>
      <c r="N92" s="67"/>
      <c r="O92" s="67"/>
      <c r="P92" s="67"/>
      <c r="Q92" s="52"/>
    </row>
    <row r="93" spans="1:17" s="117" customFormat="1" ht="15.75" thickBot="1">
      <c r="A93" s="23" t="s">
        <v>193</v>
      </c>
      <c r="B93" s="24" t="s">
        <v>194</v>
      </c>
      <c r="C93" s="25">
        <v>44</v>
      </c>
      <c r="D93" s="44">
        <v>350</v>
      </c>
      <c r="E93" s="3">
        <v>0</v>
      </c>
      <c r="F93" s="3">
        <v>0</v>
      </c>
      <c r="G93" s="44">
        <v>0</v>
      </c>
      <c r="H93" s="44">
        <v>1</v>
      </c>
      <c r="I93" s="4">
        <v>0</v>
      </c>
      <c r="J93" s="3"/>
      <c r="K93" s="3">
        <v>0</v>
      </c>
      <c r="L93" s="3">
        <v>0</v>
      </c>
      <c r="M93" s="67"/>
      <c r="N93" s="67"/>
      <c r="O93" s="67"/>
      <c r="P93" s="67"/>
      <c r="Q93" s="52"/>
    </row>
    <row r="94" spans="1:17">
      <c r="A94" s="15"/>
      <c r="B94" s="100" t="s">
        <v>195</v>
      </c>
      <c r="C94" s="21">
        <f>SUM(C4:C93)</f>
        <v>47520</v>
      </c>
      <c r="D94" s="26"/>
      <c r="E94" s="26">
        <f>SUM(E4:E93)</f>
        <v>41</v>
      </c>
      <c r="F94" s="26">
        <f>SUM(F4:F93)</f>
        <v>38</v>
      </c>
      <c r="G94" s="26">
        <f>SUM(G4:G93)</f>
        <v>124</v>
      </c>
      <c r="H94" s="26">
        <f>SUM(H4:H93)</f>
        <v>7</v>
      </c>
      <c r="I94" s="26">
        <f>SUM(I4:I93)</f>
        <v>36</v>
      </c>
      <c r="J94" s="26"/>
      <c r="K94" s="26">
        <f>SUM(K4:K93)</f>
        <v>43</v>
      </c>
      <c r="L94" s="26">
        <f>SUM(L4:L93)</f>
        <v>95</v>
      </c>
      <c r="M94" s="137"/>
      <c r="N94" s="137"/>
      <c r="O94" s="137"/>
      <c r="P94" s="137"/>
      <c r="Q94" s="137"/>
    </row>
  </sheetData>
  <mergeCells count="2">
    <mergeCell ref="E2:G2"/>
    <mergeCell ref="I2:L2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7"/>
  <sheetViews>
    <sheetView topLeftCell="A71" zoomScaleNormal="100" workbookViewId="0" xr3:uid="{842E5F09-E766-5B8D-85AF-A39847EA96FD}">
      <selection activeCell="C104" sqref="C104"/>
    </sheetView>
  </sheetViews>
  <sheetFormatPr defaultRowHeight="15"/>
  <cols>
    <col min="2" max="2" width="27.85546875" customWidth="1"/>
    <col min="3" max="3" width="7.28515625" customWidth="1"/>
    <col min="4" max="4" width="12.85546875" bestFit="1" customWidth="1"/>
    <col min="5" max="5" width="6.7109375" style="113" customWidth="1"/>
    <col min="6" max="6" width="6.28515625" style="113" bestFit="1" customWidth="1"/>
    <col min="7" max="7" width="10" style="113" customWidth="1"/>
    <col min="8" max="8" width="7.28515625" customWidth="1"/>
    <col min="9" max="9" width="7.28515625" bestFit="1" customWidth="1"/>
    <col min="10" max="10" width="6.28515625" bestFit="1" customWidth="1"/>
    <col min="11" max="11" width="5.28515625" bestFit="1" customWidth="1"/>
  </cols>
  <sheetData>
    <row r="1" spans="1:13" ht="15.75">
      <c r="A1" s="9" t="s">
        <v>0</v>
      </c>
      <c r="B1" s="31"/>
      <c r="C1" s="9"/>
      <c r="D1" s="1"/>
      <c r="E1" s="112"/>
      <c r="F1" s="112"/>
      <c r="G1" s="112"/>
      <c r="H1" s="1"/>
      <c r="I1" s="1"/>
      <c r="J1" s="1"/>
      <c r="K1" s="1"/>
      <c r="L1" s="1"/>
      <c r="M1" s="107"/>
    </row>
    <row r="2" spans="1:13">
      <c r="A2" s="2"/>
      <c r="B2" s="10">
        <v>2015</v>
      </c>
      <c r="C2" s="11" t="s">
        <v>1</v>
      </c>
      <c r="D2" s="10" t="s">
        <v>2</v>
      </c>
      <c r="E2" s="149" t="s">
        <v>201</v>
      </c>
      <c r="F2" s="150"/>
      <c r="G2" s="151"/>
      <c r="H2" s="152" t="s">
        <v>4</v>
      </c>
      <c r="I2" s="153"/>
      <c r="J2" s="153"/>
      <c r="K2" s="154"/>
      <c r="L2" s="67"/>
      <c r="M2" s="107"/>
    </row>
    <row r="3" spans="1:13" ht="15.75" thickBot="1">
      <c r="A3" s="2"/>
      <c r="B3" s="27" t="s">
        <v>11</v>
      </c>
      <c r="C3" s="13"/>
      <c r="D3" s="44" t="s">
        <v>5</v>
      </c>
      <c r="E3" s="114" t="s">
        <v>6</v>
      </c>
      <c r="F3" s="115" t="s">
        <v>7</v>
      </c>
      <c r="G3" s="116" t="s">
        <v>8</v>
      </c>
      <c r="H3" s="3" t="s">
        <v>6</v>
      </c>
      <c r="I3" s="4" t="s">
        <v>10</v>
      </c>
      <c r="J3" s="4" t="s">
        <v>7</v>
      </c>
      <c r="K3" s="5" t="s">
        <v>8</v>
      </c>
      <c r="L3" s="142"/>
      <c r="M3" s="107"/>
    </row>
    <row r="4" spans="1:13">
      <c r="A4" s="15" t="s">
        <v>12</v>
      </c>
      <c r="B4" s="2" t="s">
        <v>202</v>
      </c>
      <c r="C4" s="16">
        <v>60</v>
      </c>
      <c r="D4" s="140">
        <v>250</v>
      </c>
      <c r="E4" s="138">
        <v>1</v>
      </c>
      <c r="F4" s="138">
        <v>0</v>
      </c>
      <c r="G4" s="138">
        <v>0</v>
      </c>
      <c r="H4" s="140">
        <v>0</v>
      </c>
      <c r="I4" s="140"/>
      <c r="J4" s="140">
        <v>0</v>
      </c>
      <c r="K4" s="140">
        <v>0</v>
      </c>
      <c r="L4" s="140"/>
      <c r="M4" s="108"/>
    </row>
    <row r="5" spans="1:13">
      <c r="A5" s="18" t="s">
        <v>16</v>
      </c>
      <c r="B5" s="2" t="s">
        <v>17</v>
      </c>
      <c r="C5" s="7">
        <v>363</v>
      </c>
      <c r="D5" s="140">
        <v>250</v>
      </c>
      <c r="E5" s="138">
        <v>1</v>
      </c>
      <c r="F5" s="138">
        <v>0</v>
      </c>
      <c r="G5" s="138">
        <v>0</v>
      </c>
      <c r="H5" s="140">
        <v>0</v>
      </c>
      <c r="I5" s="140"/>
      <c r="J5" s="140">
        <v>0</v>
      </c>
      <c r="K5" s="140">
        <v>0</v>
      </c>
      <c r="L5" s="140"/>
      <c r="M5" s="108"/>
    </row>
    <row r="6" spans="1:13">
      <c r="A6" s="18" t="s">
        <v>18</v>
      </c>
      <c r="B6" s="2" t="s">
        <v>19</v>
      </c>
      <c r="C6" s="7">
        <v>976</v>
      </c>
      <c r="D6" s="140">
        <v>250</v>
      </c>
      <c r="E6" s="138">
        <v>1</v>
      </c>
      <c r="F6" s="138">
        <v>1</v>
      </c>
      <c r="G6" s="138" t="s">
        <v>203</v>
      </c>
      <c r="H6" s="140">
        <v>1</v>
      </c>
      <c r="I6" s="140">
        <v>6</v>
      </c>
      <c r="J6" s="140">
        <v>1</v>
      </c>
      <c r="K6" s="140">
        <v>2</v>
      </c>
      <c r="L6" s="92"/>
      <c r="M6" s="108"/>
    </row>
    <row r="7" spans="1:13">
      <c r="A7" s="18" t="s">
        <v>21</v>
      </c>
      <c r="B7" s="2" t="s">
        <v>22</v>
      </c>
      <c r="C7" s="7">
        <v>450</v>
      </c>
      <c r="D7" s="140">
        <v>250</v>
      </c>
      <c r="E7" s="138">
        <v>1</v>
      </c>
      <c r="F7" s="138">
        <v>0</v>
      </c>
      <c r="G7" s="138" t="s">
        <v>203</v>
      </c>
      <c r="H7" s="140">
        <v>0</v>
      </c>
      <c r="I7" s="140"/>
      <c r="J7" s="140">
        <v>0</v>
      </c>
      <c r="K7" s="140">
        <v>2</v>
      </c>
      <c r="L7" s="140"/>
      <c r="M7" s="108"/>
    </row>
    <row r="8" spans="1:13">
      <c r="A8" s="18" t="s">
        <v>23</v>
      </c>
      <c r="B8" s="2" t="s">
        <v>204</v>
      </c>
      <c r="C8" s="7">
        <v>224</v>
      </c>
      <c r="D8" s="140">
        <v>250</v>
      </c>
      <c r="E8" s="138">
        <v>1</v>
      </c>
      <c r="F8" s="138">
        <v>0</v>
      </c>
      <c r="G8" s="138">
        <v>0</v>
      </c>
      <c r="H8" s="140">
        <v>0</v>
      </c>
      <c r="I8" s="140"/>
      <c r="J8" s="140">
        <v>0</v>
      </c>
      <c r="K8" s="140">
        <v>0</v>
      </c>
      <c r="L8" s="91"/>
      <c r="M8" s="108"/>
    </row>
    <row r="9" spans="1:13">
      <c r="A9" s="18" t="s">
        <v>25</v>
      </c>
      <c r="B9" s="2" t="s">
        <v>26</v>
      </c>
      <c r="C9" s="7">
        <v>131</v>
      </c>
      <c r="D9" s="140">
        <v>250</v>
      </c>
      <c r="E9" s="138">
        <v>0</v>
      </c>
      <c r="F9" s="138">
        <v>0</v>
      </c>
      <c r="G9" s="138">
        <v>1</v>
      </c>
      <c r="H9" s="140">
        <v>0</v>
      </c>
      <c r="I9" s="140"/>
      <c r="J9" s="140">
        <v>0</v>
      </c>
      <c r="K9" s="140">
        <v>0</v>
      </c>
      <c r="L9" s="140"/>
      <c r="M9" s="108"/>
    </row>
    <row r="10" spans="1:13">
      <c r="A10" s="18" t="s">
        <v>27</v>
      </c>
      <c r="B10" s="2" t="s">
        <v>205</v>
      </c>
      <c r="C10" s="7">
        <v>218</v>
      </c>
      <c r="D10" s="140">
        <v>250</v>
      </c>
      <c r="E10" s="138">
        <v>0</v>
      </c>
      <c r="F10" s="138">
        <v>1</v>
      </c>
      <c r="G10" s="138">
        <v>0</v>
      </c>
      <c r="H10" s="140">
        <v>0</v>
      </c>
      <c r="I10" s="140"/>
      <c r="J10" s="140">
        <v>0</v>
      </c>
      <c r="K10" s="140">
        <v>0</v>
      </c>
      <c r="L10" s="140"/>
      <c r="M10" s="108"/>
    </row>
    <row r="11" spans="1:13">
      <c r="A11" s="18"/>
      <c r="B11" s="12" t="s">
        <v>29</v>
      </c>
      <c r="C11" s="7"/>
      <c r="D11" s="140"/>
      <c r="E11" s="33"/>
      <c r="F11" s="33"/>
      <c r="G11" s="33"/>
      <c r="H11" s="140"/>
      <c r="I11" s="140"/>
      <c r="J11" s="140"/>
      <c r="K11" s="140"/>
      <c r="L11" s="140"/>
      <c r="M11" s="108"/>
    </row>
    <row r="12" spans="1:13">
      <c r="A12" s="18" t="s">
        <v>30</v>
      </c>
      <c r="B12" s="2" t="s">
        <v>31</v>
      </c>
      <c r="C12" s="7">
        <v>744</v>
      </c>
      <c r="D12" s="140">
        <v>200</v>
      </c>
      <c r="E12" s="138">
        <v>1</v>
      </c>
      <c r="F12" s="138">
        <v>1</v>
      </c>
      <c r="G12" s="138" t="s">
        <v>203</v>
      </c>
      <c r="H12" s="140">
        <v>1</v>
      </c>
      <c r="I12" s="140">
        <v>6</v>
      </c>
      <c r="J12" s="140">
        <v>0</v>
      </c>
      <c r="K12" s="140">
        <v>0</v>
      </c>
      <c r="L12" s="140"/>
      <c r="M12" s="108"/>
    </row>
    <row r="13" spans="1:13">
      <c r="A13" s="18" t="s">
        <v>32</v>
      </c>
      <c r="B13" s="2" t="s">
        <v>33</v>
      </c>
      <c r="C13" s="7">
        <v>603</v>
      </c>
      <c r="D13" s="140">
        <v>200</v>
      </c>
      <c r="E13" s="138">
        <v>1</v>
      </c>
      <c r="F13" s="138">
        <v>1</v>
      </c>
      <c r="G13" s="138" t="s">
        <v>203</v>
      </c>
      <c r="H13" s="140">
        <v>0</v>
      </c>
      <c r="I13" s="140"/>
      <c r="J13" s="140">
        <v>1</v>
      </c>
      <c r="K13" s="140">
        <v>2</v>
      </c>
      <c r="L13" s="140"/>
      <c r="M13" s="108"/>
    </row>
    <row r="14" spans="1:13">
      <c r="A14" s="18" t="s">
        <v>34</v>
      </c>
      <c r="B14" s="2" t="s">
        <v>35</v>
      </c>
      <c r="C14" s="7">
        <v>1559</v>
      </c>
      <c r="D14" s="140">
        <v>200</v>
      </c>
      <c r="E14" s="138">
        <v>2</v>
      </c>
      <c r="F14" s="138">
        <v>2</v>
      </c>
      <c r="G14" s="138" t="s">
        <v>203</v>
      </c>
      <c r="H14" s="140">
        <v>2</v>
      </c>
      <c r="I14" s="140" t="s">
        <v>36</v>
      </c>
      <c r="J14" s="140">
        <v>2</v>
      </c>
      <c r="K14" s="140">
        <v>2</v>
      </c>
      <c r="L14" s="92"/>
      <c r="M14" s="108"/>
    </row>
    <row r="15" spans="1:13">
      <c r="A15" s="18" t="s">
        <v>37</v>
      </c>
      <c r="B15" s="2" t="s">
        <v>38</v>
      </c>
      <c r="C15" s="7">
        <v>1539</v>
      </c>
      <c r="D15" s="140">
        <v>200</v>
      </c>
      <c r="E15" s="138">
        <v>2</v>
      </c>
      <c r="F15" s="138">
        <v>2</v>
      </c>
      <c r="G15" s="138" t="s">
        <v>203</v>
      </c>
      <c r="H15" s="140">
        <v>2</v>
      </c>
      <c r="I15" s="140" t="s">
        <v>39</v>
      </c>
      <c r="J15" s="140">
        <v>2</v>
      </c>
      <c r="K15" s="140">
        <v>5</v>
      </c>
      <c r="L15" s="140"/>
      <c r="M15" s="108"/>
    </row>
    <row r="16" spans="1:13">
      <c r="A16" s="18" t="s">
        <v>43</v>
      </c>
      <c r="B16" s="73" t="s">
        <v>44</v>
      </c>
      <c r="C16" s="20">
        <v>1513</v>
      </c>
      <c r="D16" s="140">
        <v>200</v>
      </c>
      <c r="E16" s="138">
        <v>2</v>
      </c>
      <c r="F16" s="138">
        <v>2</v>
      </c>
      <c r="G16" s="138" t="s">
        <v>203</v>
      </c>
      <c r="H16" s="140">
        <v>1</v>
      </c>
      <c r="I16" s="140">
        <v>6</v>
      </c>
      <c r="J16" s="140">
        <v>2</v>
      </c>
      <c r="K16" s="140">
        <v>4</v>
      </c>
      <c r="L16" s="90"/>
      <c r="M16" s="108"/>
    </row>
    <row r="17" spans="1:13">
      <c r="A17" s="18" t="s">
        <v>45</v>
      </c>
      <c r="B17" s="2" t="s">
        <v>46</v>
      </c>
      <c r="C17" s="7">
        <v>327</v>
      </c>
      <c r="D17" s="140">
        <v>200</v>
      </c>
      <c r="E17" s="138">
        <v>0</v>
      </c>
      <c r="F17" s="138">
        <v>1</v>
      </c>
      <c r="G17" s="138" t="s">
        <v>203</v>
      </c>
      <c r="H17" s="140">
        <v>0</v>
      </c>
      <c r="I17" s="140"/>
      <c r="J17" s="140">
        <v>0</v>
      </c>
      <c r="K17" s="140">
        <v>1</v>
      </c>
      <c r="L17" s="140"/>
      <c r="M17" s="108"/>
    </row>
    <row r="18" spans="1:13">
      <c r="A18" s="18" t="s">
        <v>47</v>
      </c>
      <c r="B18" s="2" t="s">
        <v>206</v>
      </c>
      <c r="C18" s="7">
        <v>86</v>
      </c>
      <c r="D18" s="140">
        <v>200</v>
      </c>
      <c r="E18" s="138">
        <v>0</v>
      </c>
      <c r="F18" s="138">
        <v>1</v>
      </c>
      <c r="G18" s="138">
        <v>0</v>
      </c>
      <c r="H18" s="140">
        <v>0</v>
      </c>
      <c r="I18" s="140"/>
      <c r="J18" s="140">
        <v>0</v>
      </c>
      <c r="K18" s="140">
        <v>0</v>
      </c>
      <c r="L18" s="140"/>
      <c r="M18" s="108"/>
    </row>
    <row r="19" spans="1:13">
      <c r="A19" s="18" t="s">
        <v>49</v>
      </c>
      <c r="B19" s="2" t="s">
        <v>50</v>
      </c>
      <c r="C19" s="7">
        <v>19</v>
      </c>
      <c r="D19" s="140">
        <v>200</v>
      </c>
      <c r="E19" s="138">
        <v>0</v>
      </c>
      <c r="F19" s="138">
        <v>0</v>
      </c>
      <c r="G19" s="138">
        <v>1</v>
      </c>
      <c r="H19" s="140">
        <v>0</v>
      </c>
      <c r="I19" s="140"/>
      <c r="J19" s="140">
        <v>0</v>
      </c>
      <c r="K19" s="140">
        <v>0</v>
      </c>
      <c r="L19" s="140"/>
      <c r="M19" s="108"/>
    </row>
    <row r="20" spans="1:13">
      <c r="A20" s="18"/>
      <c r="B20" s="12" t="s">
        <v>51</v>
      </c>
      <c r="C20" s="7"/>
      <c r="D20" s="140"/>
      <c r="E20" s="33"/>
      <c r="F20" s="33"/>
      <c r="G20" s="33"/>
      <c r="H20" s="140"/>
      <c r="I20" s="140"/>
      <c r="J20" s="140"/>
      <c r="K20" s="140"/>
      <c r="L20" s="140"/>
      <c r="M20" s="108"/>
    </row>
    <row r="21" spans="1:13">
      <c r="A21" s="18" t="s">
        <v>52</v>
      </c>
      <c r="B21" s="2" t="s">
        <v>53</v>
      </c>
      <c r="C21" s="7">
        <v>320</v>
      </c>
      <c r="D21" s="140">
        <v>200</v>
      </c>
      <c r="E21" s="138">
        <v>1</v>
      </c>
      <c r="F21" s="138">
        <v>0</v>
      </c>
      <c r="G21" s="138" t="s">
        <v>203</v>
      </c>
      <c r="H21" s="140">
        <v>0</v>
      </c>
      <c r="I21" s="140"/>
      <c r="J21" s="140">
        <v>1</v>
      </c>
      <c r="K21" s="140">
        <v>0</v>
      </c>
      <c r="L21" s="140"/>
      <c r="M21" s="108"/>
    </row>
    <row r="22" spans="1:13">
      <c r="A22" s="18" t="s">
        <v>54</v>
      </c>
      <c r="B22" s="2" t="s">
        <v>207</v>
      </c>
      <c r="C22" s="7">
        <v>962</v>
      </c>
      <c r="D22" s="140">
        <v>200</v>
      </c>
      <c r="E22" s="138">
        <v>1</v>
      </c>
      <c r="F22" s="138">
        <v>2</v>
      </c>
      <c r="G22" s="138" t="s">
        <v>203</v>
      </c>
      <c r="H22" s="140">
        <v>2</v>
      </c>
      <c r="I22" s="140" t="s">
        <v>56</v>
      </c>
      <c r="J22" s="140">
        <v>0</v>
      </c>
      <c r="K22" s="140">
        <v>1</v>
      </c>
      <c r="L22" s="92"/>
      <c r="M22" s="107"/>
    </row>
    <row r="23" spans="1:13">
      <c r="A23" s="18" t="s">
        <v>208</v>
      </c>
      <c r="B23" s="2" t="s">
        <v>209</v>
      </c>
      <c r="C23" s="7">
        <v>260</v>
      </c>
      <c r="D23" s="140">
        <v>200</v>
      </c>
      <c r="E23" s="138">
        <v>0</v>
      </c>
      <c r="F23" s="138">
        <v>1</v>
      </c>
      <c r="G23" s="138">
        <v>0</v>
      </c>
      <c r="H23" s="140">
        <v>1</v>
      </c>
      <c r="I23" s="138">
        <v>0</v>
      </c>
      <c r="J23" s="140">
        <v>0</v>
      </c>
      <c r="K23" s="140">
        <v>0</v>
      </c>
      <c r="L23" s="140"/>
      <c r="M23" s="107"/>
    </row>
    <row r="24" spans="1:13">
      <c r="A24" s="18" t="s">
        <v>57</v>
      </c>
      <c r="B24" s="2" t="s">
        <v>58</v>
      </c>
      <c r="C24" s="7">
        <v>201</v>
      </c>
      <c r="D24" s="140">
        <v>200</v>
      </c>
      <c r="E24" s="138">
        <v>1</v>
      </c>
      <c r="F24" s="138">
        <v>0</v>
      </c>
      <c r="G24" s="138">
        <v>0</v>
      </c>
      <c r="H24" s="140">
        <v>0</v>
      </c>
      <c r="I24" s="140"/>
      <c r="J24" s="140">
        <v>1</v>
      </c>
      <c r="K24" s="140">
        <v>0</v>
      </c>
      <c r="L24" s="140"/>
      <c r="M24" s="107"/>
    </row>
    <row r="25" spans="1:13">
      <c r="A25" s="18" t="s">
        <v>59</v>
      </c>
      <c r="B25" s="2" t="s">
        <v>210</v>
      </c>
      <c r="C25" s="7">
        <v>180</v>
      </c>
      <c r="D25" s="140">
        <v>200</v>
      </c>
      <c r="E25" s="138">
        <v>0</v>
      </c>
      <c r="F25" s="138">
        <v>1</v>
      </c>
      <c r="G25" s="138">
        <v>0</v>
      </c>
      <c r="H25" s="140">
        <v>0</v>
      </c>
      <c r="I25" s="140"/>
      <c r="J25" s="140">
        <v>0</v>
      </c>
      <c r="K25" s="140">
        <v>0</v>
      </c>
      <c r="L25" s="140"/>
      <c r="M25" s="107"/>
    </row>
    <row r="26" spans="1:13">
      <c r="A26" s="18" t="s">
        <v>61</v>
      </c>
      <c r="B26" s="2" t="s">
        <v>62</v>
      </c>
      <c r="C26" s="7">
        <v>381</v>
      </c>
      <c r="D26" s="140">
        <v>200</v>
      </c>
      <c r="E26" s="138">
        <v>0</v>
      </c>
      <c r="F26" s="138">
        <v>1</v>
      </c>
      <c r="G26" s="138" t="s">
        <v>203</v>
      </c>
      <c r="H26" s="140">
        <v>1</v>
      </c>
      <c r="I26" s="140">
        <v>6</v>
      </c>
      <c r="J26" s="140">
        <v>0</v>
      </c>
      <c r="K26" s="140">
        <v>0</v>
      </c>
      <c r="L26" s="140"/>
      <c r="M26" s="107"/>
    </row>
    <row r="27" spans="1:13">
      <c r="A27" s="18" t="s">
        <v>63</v>
      </c>
      <c r="B27" s="2" t="s">
        <v>64</v>
      </c>
      <c r="C27" s="7">
        <v>367</v>
      </c>
      <c r="D27" s="140">
        <v>200</v>
      </c>
      <c r="E27" s="138">
        <v>1</v>
      </c>
      <c r="F27" s="138">
        <v>0</v>
      </c>
      <c r="G27" s="138" t="s">
        <v>203</v>
      </c>
      <c r="H27" s="140">
        <v>0</v>
      </c>
      <c r="I27" s="140"/>
      <c r="J27" s="140">
        <v>1</v>
      </c>
      <c r="K27" s="140">
        <v>2</v>
      </c>
      <c r="L27" s="140"/>
      <c r="M27" s="107"/>
    </row>
    <row r="28" spans="1:13">
      <c r="A28" s="18" t="s">
        <v>65</v>
      </c>
      <c r="B28" s="2" t="s">
        <v>66</v>
      </c>
      <c r="C28" s="20">
        <v>584</v>
      </c>
      <c r="D28" s="140">
        <v>200</v>
      </c>
      <c r="E28" s="138">
        <v>1</v>
      </c>
      <c r="F28" s="138">
        <v>1</v>
      </c>
      <c r="G28" s="138" t="s">
        <v>203</v>
      </c>
      <c r="H28" s="140">
        <v>1</v>
      </c>
      <c r="I28" s="140">
        <v>6</v>
      </c>
      <c r="J28" s="140">
        <v>1</v>
      </c>
      <c r="K28" s="140">
        <v>1</v>
      </c>
      <c r="L28" s="140"/>
      <c r="M28" s="107"/>
    </row>
    <row r="29" spans="1:13">
      <c r="A29" s="18"/>
      <c r="B29" s="8" t="s">
        <v>69</v>
      </c>
      <c r="C29" s="20"/>
      <c r="D29" s="140"/>
      <c r="E29" s="33"/>
      <c r="F29" s="33"/>
      <c r="G29" s="33"/>
      <c r="H29" s="140"/>
      <c r="I29" s="140"/>
      <c r="J29" s="140"/>
      <c r="K29" s="140"/>
      <c r="L29" s="140"/>
      <c r="M29" s="107"/>
    </row>
    <row r="30" spans="1:13">
      <c r="A30" s="18" t="s">
        <v>70</v>
      </c>
      <c r="B30" s="2" t="s">
        <v>71</v>
      </c>
      <c r="C30" s="20">
        <v>956</v>
      </c>
      <c r="D30" s="140">
        <v>150</v>
      </c>
      <c r="E30" s="140">
        <v>2</v>
      </c>
      <c r="F30" s="140">
        <v>1</v>
      </c>
      <c r="G30" s="140" t="s">
        <v>203</v>
      </c>
      <c r="H30" s="140">
        <v>0</v>
      </c>
      <c r="I30" s="140"/>
      <c r="J30" s="140">
        <v>3</v>
      </c>
      <c r="K30" s="140">
        <v>2</v>
      </c>
      <c r="L30" s="140"/>
      <c r="M30" s="107"/>
    </row>
    <row r="31" spans="1:13">
      <c r="A31" s="18" t="s">
        <v>72</v>
      </c>
      <c r="B31" s="2" t="s">
        <v>73</v>
      </c>
      <c r="C31" s="20">
        <v>1283</v>
      </c>
      <c r="D31" s="140">
        <v>150</v>
      </c>
      <c r="E31" s="140">
        <v>2</v>
      </c>
      <c r="F31" s="140">
        <v>3</v>
      </c>
      <c r="G31" s="140" t="s">
        <v>203</v>
      </c>
      <c r="H31" s="140">
        <v>1</v>
      </c>
      <c r="I31" s="140">
        <v>6</v>
      </c>
      <c r="J31" s="140">
        <v>1</v>
      </c>
      <c r="K31" s="140">
        <v>6</v>
      </c>
      <c r="L31" s="92"/>
      <c r="M31" s="107"/>
    </row>
    <row r="32" spans="1:13">
      <c r="A32" s="18" t="s">
        <v>74</v>
      </c>
      <c r="B32" s="2" t="s">
        <v>75</v>
      </c>
      <c r="C32" s="20">
        <v>848</v>
      </c>
      <c r="D32" s="140">
        <v>150</v>
      </c>
      <c r="E32" s="140">
        <v>1</v>
      </c>
      <c r="F32" s="140">
        <v>2</v>
      </c>
      <c r="G32" s="140" t="s">
        <v>203</v>
      </c>
      <c r="H32" s="140">
        <v>1</v>
      </c>
      <c r="I32" s="140">
        <v>17</v>
      </c>
      <c r="J32" s="140">
        <v>1</v>
      </c>
      <c r="K32" s="140">
        <v>1</v>
      </c>
      <c r="L32" s="140"/>
      <c r="M32" s="107"/>
    </row>
    <row r="33" spans="1:13">
      <c r="A33" s="15" t="s">
        <v>76</v>
      </c>
      <c r="B33" s="2" t="s">
        <v>211</v>
      </c>
      <c r="C33" s="20">
        <v>98</v>
      </c>
      <c r="D33" s="140">
        <v>150</v>
      </c>
      <c r="E33" s="140">
        <v>0</v>
      </c>
      <c r="F33" s="140">
        <v>0</v>
      </c>
      <c r="G33" s="140">
        <v>1</v>
      </c>
      <c r="H33" s="140">
        <v>0</v>
      </c>
      <c r="I33" s="140"/>
      <c r="J33" s="140">
        <v>0</v>
      </c>
      <c r="K33" s="140">
        <v>0</v>
      </c>
      <c r="L33" s="140"/>
      <c r="M33" s="107"/>
    </row>
    <row r="34" spans="1:13">
      <c r="A34" s="18" t="s">
        <v>78</v>
      </c>
      <c r="B34" s="2" t="s">
        <v>79</v>
      </c>
      <c r="C34" s="20">
        <v>1048</v>
      </c>
      <c r="D34" s="140">
        <v>150</v>
      </c>
      <c r="E34" s="140">
        <v>2</v>
      </c>
      <c r="F34" s="140">
        <v>2</v>
      </c>
      <c r="G34" s="140" t="s">
        <v>203</v>
      </c>
      <c r="H34" s="140">
        <v>1</v>
      </c>
      <c r="I34" s="140">
        <v>9</v>
      </c>
      <c r="J34" s="140">
        <v>1</v>
      </c>
      <c r="K34" s="140">
        <v>2</v>
      </c>
      <c r="L34" s="140"/>
      <c r="M34" s="107"/>
    </row>
    <row r="35" spans="1:13">
      <c r="A35" s="18" t="s">
        <v>80</v>
      </c>
      <c r="B35" s="2" t="s">
        <v>81</v>
      </c>
      <c r="C35" s="20">
        <v>617</v>
      </c>
      <c r="D35" s="140">
        <v>150</v>
      </c>
      <c r="E35" s="140">
        <v>1</v>
      </c>
      <c r="F35" s="140">
        <v>1</v>
      </c>
      <c r="G35" s="140" t="s">
        <v>203</v>
      </c>
      <c r="H35" s="140">
        <v>1</v>
      </c>
      <c r="I35" s="140">
        <v>8</v>
      </c>
      <c r="J35" s="140">
        <v>1</v>
      </c>
      <c r="K35" s="140">
        <v>2</v>
      </c>
      <c r="L35" s="140"/>
      <c r="M35" s="107"/>
    </row>
    <row r="36" spans="1:13">
      <c r="A36" s="18" t="s">
        <v>82</v>
      </c>
      <c r="B36" s="2" t="s">
        <v>83</v>
      </c>
      <c r="C36" s="20">
        <v>305</v>
      </c>
      <c r="D36" s="140">
        <v>150</v>
      </c>
      <c r="E36" s="140">
        <v>1</v>
      </c>
      <c r="F36" s="140">
        <v>0</v>
      </c>
      <c r="G36" s="140" t="s">
        <v>203</v>
      </c>
      <c r="H36" s="140">
        <v>0</v>
      </c>
      <c r="I36" s="140"/>
      <c r="J36" s="140">
        <v>0</v>
      </c>
      <c r="K36" s="140">
        <v>1</v>
      </c>
      <c r="L36" s="140"/>
      <c r="M36" s="107"/>
    </row>
    <row r="37" spans="1:13">
      <c r="A37" s="18" t="s">
        <v>84</v>
      </c>
      <c r="B37" s="2" t="s">
        <v>38</v>
      </c>
      <c r="C37" s="20">
        <v>253</v>
      </c>
      <c r="D37" s="140">
        <v>150</v>
      </c>
      <c r="E37" s="140">
        <v>0</v>
      </c>
      <c r="F37" s="140">
        <v>1</v>
      </c>
      <c r="G37" s="140" t="s">
        <v>203</v>
      </c>
      <c r="H37" s="140">
        <v>0</v>
      </c>
      <c r="I37" s="140"/>
      <c r="J37" s="140">
        <v>0</v>
      </c>
      <c r="K37" s="140">
        <v>0</v>
      </c>
      <c r="L37" s="140"/>
      <c r="M37" s="107"/>
    </row>
    <row r="38" spans="1:13">
      <c r="A38" s="18" t="s">
        <v>85</v>
      </c>
      <c r="B38" s="2" t="s">
        <v>86</v>
      </c>
      <c r="C38" s="20">
        <v>12</v>
      </c>
      <c r="D38" s="140">
        <v>150</v>
      </c>
      <c r="E38" s="140">
        <v>0</v>
      </c>
      <c r="F38" s="140">
        <v>0</v>
      </c>
      <c r="G38" s="140">
        <v>1</v>
      </c>
      <c r="H38" s="140">
        <v>0</v>
      </c>
      <c r="I38" s="140"/>
      <c r="J38" s="140">
        <v>0</v>
      </c>
      <c r="K38" s="140">
        <v>0</v>
      </c>
      <c r="L38" s="140"/>
      <c r="M38" s="107"/>
    </row>
    <row r="39" spans="1:13">
      <c r="A39" s="18"/>
      <c r="B39" s="12" t="s">
        <v>87</v>
      </c>
      <c r="C39" s="20"/>
      <c r="D39" s="140"/>
      <c r="E39" s="33"/>
      <c r="F39" s="33"/>
      <c r="G39" s="33"/>
      <c r="H39" s="140"/>
      <c r="I39" s="140"/>
      <c r="J39" s="140"/>
      <c r="K39" s="140"/>
      <c r="L39" s="140"/>
      <c r="M39" s="107"/>
    </row>
    <row r="40" spans="1:13">
      <c r="A40" s="18" t="s">
        <v>88</v>
      </c>
      <c r="B40" s="2" t="s">
        <v>89</v>
      </c>
      <c r="C40" s="20">
        <v>1675</v>
      </c>
      <c r="D40" s="140">
        <v>200</v>
      </c>
      <c r="E40" s="140">
        <v>2</v>
      </c>
      <c r="F40" s="140">
        <v>2</v>
      </c>
      <c r="G40" s="140" t="s">
        <v>203</v>
      </c>
      <c r="H40" s="140">
        <v>2</v>
      </c>
      <c r="I40" s="140" t="s">
        <v>90</v>
      </c>
      <c r="J40" s="140">
        <v>2</v>
      </c>
      <c r="K40" s="140">
        <v>4</v>
      </c>
      <c r="L40" s="140"/>
      <c r="M40" s="107"/>
    </row>
    <row r="41" spans="1:13">
      <c r="A41" s="18" t="s">
        <v>91</v>
      </c>
      <c r="B41" s="2" t="s">
        <v>92</v>
      </c>
      <c r="C41" s="20">
        <v>533</v>
      </c>
      <c r="D41" s="140">
        <v>200</v>
      </c>
      <c r="E41" s="140">
        <v>1</v>
      </c>
      <c r="F41" s="140">
        <v>1</v>
      </c>
      <c r="G41" s="140" t="s">
        <v>203</v>
      </c>
      <c r="H41" s="140">
        <v>0</v>
      </c>
      <c r="I41" s="140"/>
      <c r="J41" s="140">
        <v>1</v>
      </c>
      <c r="K41" s="140">
        <v>3</v>
      </c>
      <c r="L41" s="92"/>
      <c r="M41" s="107"/>
    </row>
    <row r="42" spans="1:13">
      <c r="A42" s="18" t="s">
        <v>93</v>
      </c>
      <c r="B42" s="2" t="s">
        <v>198</v>
      </c>
      <c r="C42" s="20">
        <v>818</v>
      </c>
      <c r="D42" s="140">
        <v>200</v>
      </c>
      <c r="E42" s="140">
        <v>1</v>
      </c>
      <c r="F42" s="140">
        <v>1</v>
      </c>
      <c r="G42" s="140" t="s">
        <v>203</v>
      </c>
      <c r="H42" s="140">
        <v>0</v>
      </c>
      <c r="I42" s="140"/>
      <c r="J42" s="140">
        <v>1</v>
      </c>
      <c r="K42" s="140">
        <v>1</v>
      </c>
      <c r="L42" s="140"/>
      <c r="M42" s="107"/>
    </row>
    <row r="43" spans="1:13">
      <c r="A43" s="18" t="s">
        <v>95</v>
      </c>
      <c r="B43" s="2" t="s">
        <v>96</v>
      </c>
      <c r="C43" s="20">
        <v>579</v>
      </c>
      <c r="D43" s="140">
        <v>200</v>
      </c>
      <c r="E43" s="140">
        <v>1</v>
      </c>
      <c r="F43" s="140">
        <v>1</v>
      </c>
      <c r="G43" s="140" t="s">
        <v>203</v>
      </c>
      <c r="H43" s="140">
        <v>0</v>
      </c>
      <c r="I43" s="140"/>
      <c r="J43" s="140">
        <v>1</v>
      </c>
      <c r="K43" s="140">
        <v>3</v>
      </c>
      <c r="L43" s="140"/>
      <c r="M43" s="107"/>
    </row>
    <row r="44" spans="1:13">
      <c r="A44" s="18" t="s">
        <v>97</v>
      </c>
      <c r="B44" s="2" t="s">
        <v>212</v>
      </c>
      <c r="C44" s="20">
        <v>60</v>
      </c>
      <c r="D44" s="140">
        <v>200</v>
      </c>
      <c r="E44" s="140">
        <v>0</v>
      </c>
      <c r="F44" s="140">
        <v>1</v>
      </c>
      <c r="G44" s="140">
        <v>0</v>
      </c>
      <c r="H44" s="140">
        <v>0</v>
      </c>
      <c r="I44" s="140"/>
      <c r="J44" s="140">
        <v>0</v>
      </c>
      <c r="K44" s="140">
        <v>0</v>
      </c>
      <c r="L44" s="140"/>
      <c r="M44" s="107"/>
    </row>
    <row r="45" spans="1:13">
      <c r="A45" s="18" t="s">
        <v>99</v>
      </c>
      <c r="B45" s="2" t="s">
        <v>100</v>
      </c>
      <c r="C45" s="20">
        <v>1033</v>
      </c>
      <c r="D45" s="140">
        <v>200</v>
      </c>
      <c r="E45" s="140">
        <v>1</v>
      </c>
      <c r="F45" s="140">
        <v>2</v>
      </c>
      <c r="G45" s="140" t="s">
        <v>203</v>
      </c>
      <c r="H45" s="140">
        <v>2</v>
      </c>
      <c r="I45" s="140" t="s">
        <v>101</v>
      </c>
      <c r="J45" s="140">
        <v>1</v>
      </c>
      <c r="K45" s="140">
        <v>4</v>
      </c>
      <c r="L45" s="140"/>
      <c r="M45" s="107"/>
    </row>
    <row r="46" spans="1:13">
      <c r="A46" s="18" t="s">
        <v>102</v>
      </c>
      <c r="B46" s="2" t="s">
        <v>103</v>
      </c>
      <c r="C46" s="20">
        <v>262</v>
      </c>
      <c r="D46" s="140">
        <v>200</v>
      </c>
      <c r="E46" s="140">
        <v>1</v>
      </c>
      <c r="F46" s="140">
        <v>0</v>
      </c>
      <c r="G46" s="140">
        <v>0</v>
      </c>
      <c r="H46" s="140">
        <v>0</v>
      </c>
      <c r="I46" s="140"/>
      <c r="J46" s="140">
        <v>0</v>
      </c>
      <c r="K46" s="140">
        <v>2</v>
      </c>
      <c r="L46" s="140"/>
      <c r="M46" s="107"/>
    </row>
    <row r="47" spans="1:13">
      <c r="A47" s="18" t="s">
        <v>104</v>
      </c>
      <c r="B47" s="2" t="s">
        <v>105</v>
      </c>
      <c r="C47" s="20">
        <v>516</v>
      </c>
      <c r="D47" s="140">
        <v>200</v>
      </c>
      <c r="E47" s="140">
        <v>1</v>
      </c>
      <c r="F47" s="140">
        <v>1</v>
      </c>
      <c r="G47" s="140" t="s">
        <v>203</v>
      </c>
      <c r="H47" s="140">
        <v>1</v>
      </c>
      <c r="I47" s="140">
        <v>14</v>
      </c>
      <c r="J47" s="140">
        <v>1</v>
      </c>
      <c r="K47" s="140">
        <v>0</v>
      </c>
      <c r="L47" s="140"/>
      <c r="M47" s="107"/>
    </row>
    <row r="48" spans="1:13">
      <c r="A48" s="18"/>
      <c r="B48" s="12" t="s">
        <v>106</v>
      </c>
      <c r="C48" s="20"/>
      <c r="D48" s="140"/>
      <c r="E48" s="33"/>
      <c r="F48" s="33"/>
      <c r="G48" s="33"/>
      <c r="H48" s="140"/>
      <c r="I48" s="140"/>
      <c r="J48" s="140"/>
      <c r="K48" s="140"/>
      <c r="L48" s="140"/>
      <c r="M48" s="107"/>
    </row>
    <row r="49" spans="1:13">
      <c r="A49" s="18" t="s">
        <v>107</v>
      </c>
      <c r="B49" s="2" t="s">
        <v>108</v>
      </c>
      <c r="C49" s="20">
        <v>254</v>
      </c>
      <c r="D49" s="140">
        <v>250</v>
      </c>
      <c r="E49" s="140">
        <v>1</v>
      </c>
      <c r="F49" s="140">
        <v>0</v>
      </c>
      <c r="G49" s="140">
        <v>0</v>
      </c>
      <c r="H49" s="140">
        <v>0</v>
      </c>
      <c r="I49" s="140"/>
      <c r="J49" s="140">
        <v>0</v>
      </c>
      <c r="K49" s="140">
        <v>0</v>
      </c>
      <c r="L49" s="140"/>
      <c r="M49" s="107"/>
    </row>
    <row r="50" spans="1:13">
      <c r="A50" s="99">
        <v>42057</v>
      </c>
      <c r="B50" s="2" t="s">
        <v>213</v>
      </c>
      <c r="C50" s="20">
        <v>67</v>
      </c>
      <c r="D50" s="140">
        <v>250</v>
      </c>
      <c r="E50" s="140">
        <v>0</v>
      </c>
      <c r="F50" s="140">
        <v>0</v>
      </c>
      <c r="G50" s="140">
        <v>1</v>
      </c>
      <c r="H50" s="140">
        <v>0</v>
      </c>
      <c r="I50" s="140"/>
      <c r="J50" s="140">
        <v>0</v>
      </c>
      <c r="K50" s="140">
        <v>0</v>
      </c>
      <c r="L50" s="92"/>
      <c r="M50" s="18"/>
    </row>
    <row r="51" spans="1:13">
      <c r="A51" s="18" t="s">
        <v>109</v>
      </c>
      <c r="B51" s="2" t="s">
        <v>110</v>
      </c>
      <c r="C51" s="20">
        <v>351</v>
      </c>
      <c r="D51" s="140">
        <v>250</v>
      </c>
      <c r="E51" s="140">
        <v>0</v>
      </c>
      <c r="F51" s="140">
        <v>1</v>
      </c>
      <c r="G51" s="140">
        <v>0</v>
      </c>
      <c r="H51" s="140">
        <v>0</v>
      </c>
      <c r="I51" s="140"/>
      <c r="J51" s="140">
        <v>0</v>
      </c>
      <c r="K51" s="140">
        <v>0</v>
      </c>
      <c r="L51" s="140"/>
      <c r="M51" s="18"/>
    </row>
    <row r="52" spans="1:13">
      <c r="A52" s="18" t="s">
        <v>111</v>
      </c>
      <c r="B52" s="2" t="s">
        <v>112</v>
      </c>
      <c r="C52" s="20">
        <v>910</v>
      </c>
      <c r="D52" s="140">
        <v>250</v>
      </c>
      <c r="E52" s="140">
        <v>1</v>
      </c>
      <c r="F52" s="140">
        <v>1</v>
      </c>
      <c r="G52" s="140" t="s">
        <v>203</v>
      </c>
      <c r="H52" s="140">
        <v>1</v>
      </c>
      <c r="I52" s="140">
        <v>7</v>
      </c>
      <c r="J52" s="140">
        <v>1</v>
      </c>
      <c r="K52" s="140">
        <v>0</v>
      </c>
      <c r="L52" s="140"/>
      <c r="M52" s="18"/>
    </row>
    <row r="53" spans="1:13">
      <c r="A53" s="18" t="s">
        <v>113</v>
      </c>
      <c r="B53" s="2" t="s">
        <v>114</v>
      </c>
      <c r="C53" s="20">
        <v>377</v>
      </c>
      <c r="D53" s="140">
        <v>250</v>
      </c>
      <c r="E53" s="140">
        <v>0</v>
      </c>
      <c r="F53" s="140">
        <v>1</v>
      </c>
      <c r="G53" s="140" t="s">
        <v>203</v>
      </c>
      <c r="H53" s="140">
        <v>1</v>
      </c>
      <c r="I53" s="140">
        <v>4</v>
      </c>
      <c r="J53" s="140">
        <v>0</v>
      </c>
      <c r="K53" s="140">
        <v>1</v>
      </c>
      <c r="L53" s="140"/>
      <c r="M53" s="18"/>
    </row>
    <row r="54" spans="1:13">
      <c r="A54" s="18" t="s">
        <v>115</v>
      </c>
      <c r="B54" s="2" t="s">
        <v>116</v>
      </c>
      <c r="C54" s="20">
        <v>518</v>
      </c>
      <c r="D54" s="140">
        <v>250</v>
      </c>
      <c r="E54" s="140">
        <v>1</v>
      </c>
      <c r="F54" s="140">
        <v>0</v>
      </c>
      <c r="G54" s="140" t="s">
        <v>203</v>
      </c>
      <c r="H54" s="140">
        <v>0</v>
      </c>
      <c r="I54" s="140"/>
      <c r="J54" s="140">
        <v>1</v>
      </c>
      <c r="K54" s="140">
        <v>1</v>
      </c>
      <c r="L54" s="140"/>
      <c r="M54" s="18"/>
    </row>
    <row r="55" spans="1:13">
      <c r="A55" s="18" t="s">
        <v>117</v>
      </c>
      <c r="B55" s="2" t="s">
        <v>214</v>
      </c>
      <c r="C55" s="7">
        <v>392</v>
      </c>
      <c r="D55" s="140">
        <v>250</v>
      </c>
      <c r="E55" s="140">
        <v>0</v>
      </c>
      <c r="F55" s="140">
        <v>1</v>
      </c>
      <c r="G55" s="140" t="s">
        <v>203</v>
      </c>
      <c r="H55" s="140">
        <v>0</v>
      </c>
      <c r="I55" s="140"/>
      <c r="J55" s="140">
        <v>0</v>
      </c>
      <c r="K55" s="140">
        <v>2</v>
      </c>
      <c r="L55" s="140"/>
      <c r="M55" s="18"/>
    </row>
    <row r="56" spans="1:13">
      <c r="A56" s="15" t="s">
        <v>119</v>
      </c>
      <c r="B56" s="2" t="s">
        <v>120</v>
      </c>
      <c r="C56" s="7">
        <v>555</v>
      </c>
      <c r="D56" s="140">
        <v>250</v>
      </c>
      <c r="E56" s="140">
        <v>1</v>
      </c>
      <c r="F56" s="140">
        <v>0</v>
      </c>
      <c r="G56" s="140" t="s">
        <v>203</v>
      </c>
      <c r="H56" s="140">
        <v>0</v>
      </c>
      <c r="I56" s="140"/>
      <c r="J56" s="140">
        <v>1</v>
      </c>
      <c r="K56" s="140">
        <v>1</v>
      </c>
      <c r="L56" s="140"/>
      <c r="M56" s="18"/>
    </row>
    <row r="57" spans="1:13">
      <c r="A57" s="18" t="s">
        <v>121</v>
      </c>
      <c r="B57" s="2" t="s">
        <v>122</v>
      </c>
      <c r="C57" s="7">
        <v>1014</v>
      </c>
      <c r="D57" s="140">
        <v>250</v>
      </c>
      <c r="E57" s="140">
        <v>1</v>
      </c>
      <c r="F57" s="140">
        <v>1</v>
      </c>
      <c r="G57" s="140" t="s">
        <v>203</v>
      </c>
      <c r="H57" s="140">
        <v>0</v>
      </c>
      <c r="I57" s="140"/>
      <c r="J57" s="140">
        <v>0</v>
      </c>
      <c r="K57" s="140">
        <v>2</v>
      </c>
      <c r="L57" s="140"/>
      <c r="M57" s="18"/>
    </row>
    <row r="58" spans="1:13">
      <c r="A58" s="15" t="s">
        <v>123</v>
      </c>
      <c r="B58" s="2" t="s">
        <v>124</v>
      </c>
      <c r="C58" s="7">
        <v>304</v>
      </c>
      <c r="D58" s="140">
        <v>250</v>
      </c>
      <c r="E58" s="140">
        <v>1</v>
      </c>
      <c r="F58" s="140">
        <v>0</v>
      </c>
      <c r="G58" s="140">
        <v>0</v>
      </c>
      <c r="H58" s="140">
        <v>0</v>
      </c>
      <c r="I58" s="140"/>
      <c r="J58" s="140">
        <v>1</v>
      </c>
      <c r="K58" s="140">
        <v>0</v>
      </c>
      <c r="L58" s="140"/>
      <c r="M58" s="18"/>
    </row>
    <row r="59" spans="1:13">
      <c r="A59" s="15" t="s">
        <v>125</v>
      </c>
      <c r="B59" s="2" t="s">
        <v>126</v>
      </c>
      <c r="C59" s="7">
        <v>493</v>
      </c>
      <c r="D59" s="140">
        <v>250</v>
      </c>
      <c r="E59" s="140">
        <v>1</v>
      </c>
      <c r="F59" s="140">
        <v>1</v>
      </c>
      <c r="G59" s="140" t="s">
        <v>203</v>
      </c>
      <c r="H59" s="140">
        <v>0</v>
      </c>
      <c r="I59" s="140"/>
      <c r="J59" s="140">
        <v>1</v>
      </c>
      <c r="K59" s="140">
        <v>3</v>
      </c>
      <c r="L59" s="140"/>
      <c r="M59" s="18"/>
    </row>
    <row r="60" spans="1:13">
      <c r="A60" s="15" t="s">
        <v>127</v>
      </c>
      <c r="B60" s="2" t="s">
        <v>128</v>
      </c>
      <c r="C60" s="7">
        <v>20</v>
      </c>
      <c r="D60" s="140">
        <v>250</v>
      </c>
      <c r="E60" s="140">
        <v>0</v>
      </c>
      <c r="F60" s="140">
        <v>0</v>
      </c>
      <c r="G60" s="140">
        <v>1</v>
      </c>
      <c r="H60" s="140">
        <v>0</v>
      </c>
      <c r="I60" s="140"/>
      <c r="J60" s="140">
        <v>0</v>
      </c>
      <c r="K60" s="140">
        <v>0</v>
      </c>
      <c r="L60" s="140"/>
      <c r="M60" s="18"/>
    </row>
    <row r="61" spans="1:13">
      <c r="A61" s="15" t="s">
        <v>215</v>
      </c>
      <c r="B61" s="2" t="s">
        <v>216</v>
      </c>
      <c r="C61" s="7">
        <v>85</v>
      </c>
      <c r="D61" s="140">
        <v>250</v>
      </c>
      <c r="E61" s="140">
        <v>0</v>
      </c>
      <c r="F61" s="140">
        <v>0</v>
      </c>
      <c r="G61" s="140">
        <v>1</v>
      </c>
      <c r="H61" s="140">
        <v>0</v>
      </c>
      <c r="I61" s="140"/>
      <c r="J61" s="140">
        <v>0</v>
      </c>
      <c r="K61" s="140">
        <v>0</v>
      </c>
      <c r="L61" s="140"/>
      <c r="M61" s="18"/>
    </row>
    <row r="62" spans="1:13">
      <c r="A62" s="15" t="s">
        <v>129</v>
      </c>
      <c r="B62" s="2" t="s">
        <v>217</v>
      </c>
      <c r="C62" s="7">
        <v>22</v>
      </c>
      <c r="D62" s="140">
        <v>250</v>
      </c>
      <c r="E62" s="140">
        <v>0</v>
      </c>
      <c r="F62" s="140">
        <v>0</v>
      </c>
      <c r="G62" s="140">
        <v>1</v>
      </c>
      <c r="H62" s="140">
        <v>0</v>
      </c>
      <c r="I62" s="140"/>
      <c r="J62" s="140">
        <v>0</v>
      </c>
      <c r="K62" s="140">
        <v>0</v>
      </c>
      <c r="L62" s="140"/>
      <c r="M62" s="18"/>
    </row>
    <row r="63" spans="1:13">
      <c r="A63" s="2"/>
      <c r="B63" s="28" t="s">
        <v>131</v>
      </c>
      <c r="C63" s="13"/>
      <c r="D63" s="140"/>
      <c r="E63" s="33"/>
      <c r="F63" s="33"/>
      <c r="G63" s="33"/>
      <c r="H63" s="140"/>
      <c r="I63" s="140"/>
      <c r="J63" s="140"/>
      <c r="K63" s="140"/>
      <c r="L63" s="140"/>
      <c r="M63" s="18"/>
    </row>
    <row r="64" spans="1:13">
      <c r="A64" s="15" t="s">
        <v>132</v>
      </c>
      <c r="B64" s="2" t="s">
        <v>133</v>
      </c>
      <c r="C64" s="20">
        <v>860</v>
      </c>
      <c r="D64" s="140">
        <v>200</v>
      </c>
      <c r="E64" s="140">
        <v>1</v>
      </c>
      <c r="F64" s="140">
        <v>1</v>
      </c>
      <c r="G64" s="140" t="s">
        <v>203</v>
      </c>
      <c r="H64" s="140">
        <v>1</v>
      </c>
      <c r="I64" s="140">
        <v>6</v>
      </c>
      <c r="J64" s="140">
        <v>1</v>
      </c>
      <c r="K64" s="140">
        <v>1</v>
      </c>
      <c r="L64" s="140"/>
      <c r="M64" s="107"/>
    </row>
    <row r="65" spans="1:13">
      <c r="A65" s="15" t="s">
        <v>134</v>
      </c>
      <c r="B65" s="2" t="s">
        <v>135</v>
      </c>
      <c r="C65" s="20">
        <v>589</v>
      </c>
      <c r="D65" s="140">
        <v>200</v>
      </c>
      <c r="E65" s="140">
        <v>1</v>
      </c>
      <c r="F65" s="140">
        <v>1</v>
      </c>
      <c r="G65" s="140" t="s">
        <v>203</v>
      </c>
      <c r="H65" s="140">
        <v>1</v>
      </c>
      <c r="I65" s="140">
        <v>12</v>
      </c>
      <c r="J65" s="140">
        <v>0</v>
      </c>
      <c r="K65" s="140">
        <v>0</v>
      </c>
      <c r="L65" s="92"/>
      <c r="M65" s="107"/>
    </row>
    <row r="66" spans="1:13">
      <c r="A66" s="15" t="s">
        <v>136</v>
      </c>
      <c r="B66" s="2" t="s">
        <v>137</v>
      </c>
      <c r="C66" s="20">
        <v>1249</v>
      </c>
      <c r="D66" s="140">
        <v>200</v>
      </c>
      <c r="E66" s="140">
        <v>1</v>
      </c>
      <c r="F66" s="140">
        <v>2</v>
      </c>
      <c r="G66" s="140" t="s">
        <v>203</v>
      </c>
      <c r="H66" s="140">
        <v>2</v>
      </c>
      <c r="I66" s="140" t="s">
        <v>138</v>
      </c>
      <c r="J66" s="140">
        <v>1</v>
      </c>
      <c r="K66" s="140">
        <v>4</v>
      </c>
      <c r="L66" s="140"/>
      <c r="M66" s="107"/>
    </row>
    <row r="67" spans="1:13">
      <c r="A67" s="15"/>
      <c r="B67" s="12" t="s">
        <v>139</v>
      </c>
      <c r="C67" s="20"/>
      <c r="D67" s="140"/>
      <c r="E67" s="33"/>
      <c r="F67" s="33"/>
      <c r="G67" s="33"/>
      <c r="H67" s="140"/>
      <c r="I67" s="140"/>
      <c r="J67" s="140"/>
      <c r="K67" s="140"/>
      <c r="L67" s="140"/>
      <c r="M67" s="107"/>
    </row>
    <row r="68" spans="1:13">
      <c r="A68" s="15" t="s">
        <v>140</v>
      </c>
      <c r="B68" s="2" t="s">
        <v>141</v>
      </c>
      <c r="C68" s="20">
        <v>1123</v>
      </c>
      <c r="D68" s="140">
        <v>200</v>
      </c>
      <c r="E68" s="140">
        <v>1</v>
      </c>
      <c r="F68" s="140">
        <v>2</v>
      </c>
      <c r="G68" s="140" t="s">
        <v>203</v>
      </c>
      <c r="H68" s="140">
        <v>2</v>
      </c>
      <c r="I68" s="140" t="s">
        <v>142</v>
      </c>
      <c r="J68" s="140">
        <v>1</v>
      </c>
      <c r="K68" s="140">
        <v>4</v>
      </c>
      <c r="L68" s="140"/>
      <c r="M68" s="107"/>
    </row>
    <row r="69" spans="1:13">
      <c r="A69" s="18" t="s">
        <v>143</v>
      </c>
      <c r="B69" s="2" t="s">
        <v>199</v>
      </c>
      <c r="C69" s="20">
        <v>953</v>
      </c>
      <c r="D69" s="140">
        <v>200</v>
      </c>
      <c r="E69" s="140">
        <v>2</v>
      </c>
      <c r="F69" s="140">
        <v>1</v>
      </c>
      <c r="G69" s="140" t="s">
        <v>203</v>
      </c>
      <c r="H69" s="140">
        <v>1</v>
      </c>
      <c r="I69" s="140">
        <v>3</v>
      </c>
      <c r="J69" s="140">
        <v>0</v>
      </c>
      <c r="K69" s="140">
        <v>1</v>
      </c>
      <c r="L69" s="92"/>
      <c r="M69" s="107"/>
    </row>
    <row r="70" spans="1:13">
      <c r="A70" s="18"/>
      <c r="B70" s="12" t="s">
        <v>145</v>
      </c>
      <c r="C70" s="20"/>
      <c r="D70" s="140"/>
      <c r="E70" s="33"/>
      <c r="F70" s="33"/>
      <c r="G70" s="33"/>
      <c r="H70" s="140"/>
      <c r="I70" s="140"/>
      <c r="J70" s="140"/>
      <c r="K70" s="140"/>
      <c r="L70" s="140"/>
      <c r="M70" s="107"/>
    </row>
    <row r="71" spans="1:13">
      <c r="A71" s="15" t="s">
        <v>146</v>
      </c>
      <c r="B71" s="2" t="s">
        <v>147</v>
      </c>
      <c r="C71" s="20">
        <v>1094</v>
      </c>
      <c r="D71" s="140">
        <v>200</v>
      </c>
      <c r="E71" s="140">
        <v>1</v>
      </c>
      <c r="F71" s="140">
        <v>2</v>
      </c>
      <c r="G71" s="140" t="s">
        <v>203</v>
      </c>
      <c r="H71" s="140">
        <v>1</v>
      </c>
      <c r="I71" s="33"/>
      <c r="J71" s="140">
        <v>1</v>
      </c>
      <c r="K71" s="140">
        <v>1</v>
      </c>
      <c r="L71" s="140"/>
      <c r="M71" s="107"/>
    </row>
    <row r="72" spans="1:13">
      <c r="A72" s="15" t="s">
        <v>148</v>
      </c>
      <c r="B72" s="2" t="s">
        <v>149</v>
      </c>
      <c r="C72" s="20">
        <v>1967</v>
      </c>
      <c r="D72" s="140">
        <v>200</v>
      </c>
      <c r="E72" s="140">
        <v>3</v>
      </c>
      <c r="F72" s="140">
        <v>2</v>
      </c>
      <c r="G72" s="140" t="s">
        <v>203</v>
      </c>
      <c r="H72" s="140">
        <v>2</v>
      </c>
      <c r="I72" s="140" t="s">
        <v>142</v>
      </c>
      <c r="J72" s="140">
        <v>2</v>
      </c>
      <c r="K72" s="140">
        <v>2</v>
      </c>
      <c r="L72" s="92"/>
      <c r="M72" s="107"/>
    </row>
    <row r="73" spans="1:13">
      <c r="A73" s="15"/>
      <c r="B73" s="12" t="s">
        <v>150</v>
      </c>
      <c r="C73" s="20"/>
      <c r="D73" s="140"/>
      <c r="E73" s="33"/>
      <c r="F73" s="33"/>
      <c r="G73" s="33"/>
      <c r="H73" s="140"/>
      <c r="I73" s="140"/>
      <c r="J73" s="140"/>
      <c r="K73" s="140"/>
      <c r="L73" s="140"/>
      <c r="M73" s="107"/>
    </row>
    <row r="74" spans="1:13">
      <c r="A74" s="15" t="s">
        <v>151</v>
      </c>
      <c r="B74" s="2" t="s">
        <v>152</v>
      </c>
      <c r="C74" s="20">
        <v>1377</v>
      </c>
      <c r="D74" s="140">
        <v>250</v>
      </c>
      <c r="E74" s="140">
        <v>2</v>
      </c>
      <c r="F74" s="140">
        <v>1</v>
      </c>
      <c r="G74" s="140" t="s">
        <v>203</v>
      </c>
      <c r="H74" s="140">
        <v>1</v>
      </c>
      <c r="I74" s="140">
        <v>10</v>
      </c>
      <c r="J74" s="140">
        <v>1</v>
      </c>
      <c r="K74" s="140">
        <v>4</v>
      </c>
      <c r="L74" s="140"/>
      <c r="M74" s="107"/>
    </row>
    <row r="75" spans="1:13">
      <c r="A75" s="15"/>
      <c r="B75" s="12" t="s">
        <v>153</v>
      </c>
      <c r="C75" s="20"/>
      <c r="D75" s="140"/>
      <c r="E75" s="33"/>
      <c r="F75" s="33"/>
      <c r="G75" s="33"/>
      <c r="H75" s="140"/>
      <c r="I75" s="140"/>
      <c r="J75" s="140"/>
      <c r="K75" s="140"/>
      <c r="L75" s="92"/>
      <c r="M75" s="107"/>
    </row>
    <row r="76" spans="1:13">
      <c r="A76" s="15" t="s">
        <v>154</v>
      </c>
      <c r="B76" s="2" t="s">
        <v>155</v>
      </c>
      <c r="C76" s="20">
        <v>867</v>
      </c>
      <c r="D76" s="140">
        <v>250</v>
      </c>
      <c r="E76" s="140">
        <v>1</v>
      </c>
      <c r="F76" s="140">
        <v>1</v>
      </c>
      <c r="G76" s="140" t="s">
        <v>203</v>
      </c>
      <c r="H76" s="140">
        <v>1</v>
      </c>
      <c r="I76" s="140">
        <v>3</v>
      </c>
      <c r="J76" s="140">
        <v>0</v>
      </c>
      <c r="K76" s="140">
        <v>1</v>
      </c>
      <c r="L76" s="140"/>
      <c r="M76" s="107"/>
    </row>
    <row r="77" spans="1:13">
      <c r="A77" s="15" t="s">
        <v>156</v>
      </c>
      <c r="B77" s="2" t="s">
        <v>157</v>
      </c>
      <c r="C77" s="20">
        <v>1063</v>
      </c>
      <c r="D77" s="140">
        <v>250</v>
      </c>
      <c r="E77" s="140">
        <v>1</v>
      </c>
      <c r="F77" s="140">
        <v>1</v>
      </c>
      <c r="G77" s="140" t="s">
        <v>203</v>
      </c>
      <c r="H77" s="140">
        <v>0</v>
      </c>
      <c r="I77" s="140"/>
      <c r="J77" s="140">
        <v>1</v>
      </c>
      <c r="K77" s="140">
        <v>0</v>
      </c>
      <c r="L77" s="140"/>
      <c r="M77" s="107"/>
    </row>
    <row r="78" spans="1:13">
      <c r="A78" s="15" t="s">
        <v>158</v>
      </c>
      <c r="B78" s="2" t="s">
        <v>218</v>
      </c>
      <c r="C78" s="20">
        <v>205</v>
      </c>
      <c r="D78" s="140">
        <v>250</v>
      </c>
      <c r="E78" s="140">
        <v>0</v>
      </c>
      <c r="F78" s="140">
        <v>1</v>
      </c>
      <c r="G78" s="140">
        <v>0</v>
      </c>
      <c r="H78" s="140">
        <v>0</v>
      </c>
      <c r="I78" s="140"/>
      <c r="J78" s="140">
        <v>0</v>
      </c>
      <c r="K78" s="140">
        <v>1</v>
      </c>
      <c r="L78" s="92"/>
      <c r="M78" s="107"/>
    </row>
    <row r="79" spans="1:13">
      <c r="A79" s="15" t="s">
        <v>160</v>
      </c>
      <c r="B79" s="2" t="s">
        <v>161</v>
      </c>
      <c r="C79" s="20">
        <v>106</v>
      </c>
      <c r="D79" s="140">
        <v>250</v>
      </c>
      <c r="E79" s="140">
        <v>0</v>
      </c>
      <c r="F79" s="140">
        <v>0</v>
      </c>
      <c r="G79" s="140">
        <v>1</v>
      </c>
      <c r="H79" s="140">
        <v>0</v>
      </c>
      <c r="I79" s="140"/>
      <c r="J79" s="140">
        <v>0</v>
      </c>
      <c r="K79" s="140">
        <v>0</v>
      </c>
      <c r="L79" s="140"/>
      <c r="M79" s="107"/>
    </row>
    <row r="80" spans="1:13">
      <c r="A80" s="15"/>
      <c r="B80" s="12" t="s">
        <v>162</v>
      </c>
      <c r="C80" s="20"/>
      <c r="D80" s="140"/>
      <c r="E80" s="33"/>
      <c r="F80" s="33"/>
      <c r="G80" s="33"/>
      <c r="H80" s="140"/>
      <c r="I80" s="140"/>
      <c r="J80" s="140"/>
      <c r="K80" s="140"/>
      <c r="L80" s="140"/>
      <c r="M80" s="107"/>
    </row>
    <row r="81" spans="1:13">
      <c r="A81" s="15" t="s">
        <v>163</v>
      </c>
      <c r="B81" s="2" t="s">
        <v>164</v>
      </c>
      <c r="C81" s="20">
        <v>407</v>
      </c>
      <c r="D81" s="140">
        <v>200</v>
      </c>
      <c r="E81" s="140">
        <v>1</v>
      </c>
      <c r="F81" s="140">
        <v>0</v>
      </c>
      <c r="G81" s="140" t="s">
        <v>203</v>
      </c>
      <c r="H81" s="140">
        <v>0</v>
      </c>
      <c r="I81" s="140"/>
      <c r="J81" s="140">
        <v>1</v>
      </c>
      <c r="K81" s="140">
        <v>0</v>
      </c>
      <c r="L81" s="140"/>
      <c r="M81" s="107"/>
    </row>
    <row r="82" spans="1:13">
      <c r="A82" s="15" t="s">
        <v>165</v>
      </c>
      <c r="B82" s="2" t="s">
        <v>166</v>
      </c>
      <c r="C82" s="20">
        <v>392</v>
      </c>
      <c r="D82" s="140">
        <v>200</v>
      </c>
      <c r="E82" s="140">
        <v>1</v>
      </c>
      <c r="F82" s="140">
        <v>0</v>
      </c>
      <c r="G82" s="140" t="s">
        <v>203</v>
      </c>
      <c r="H82" s="140">
        <v>0</v>
      </c>
      <c r="I82" s="140"/>
      <c r="J82" s="140">
        <v>1</v>
      </c>
      <c r="K82" s="140">
        <v>0</v>
      </c>
      <c r="L82" s="140"/>
      <c r="M82" s="107"/>
    </row>
    <row r="83" spans="1:13">
      <c r="A83" s="15" t="s">
        <v>167</v>
      </c>
      <c r="B83" s="2" t="s">
        <v>168</v>
      </c>
      <c r="C83" s="20">
        <v>588</v>
      </c>
      <c r="D83" s="140">
        <v>200</v>
      </c>
      <c r="E83" s="140">
        <v>1</v>
      </c>
      <c r="F83" s="140">
        <v>1</v>
      </c>
      <c r="G83" s="140" t="s">
        <v>203</v>
      </c>
      <c r="H83" s="140">
        <v>0</v>
      </c>
      <c r="I83" s="140"/>
      <c r="J83" s="140">
        <v>1</v>
      </c>
      <c r="K83" s="140">
        <v>1</v>
      </c>
      <c r="L83" s="92"/>
      <c r="M83" s="107"/>
    </row>
    <row r="84" spans="1:13">
      <c r="A84" s="15" t="s">
        <v>169</v>
      </c>
      <c r="B84" s="2" t="s">
        <v>170</v>
      </c>
      <c r="C84" s="20">
        <v>308</v>
      </c>
      <c r="D84" s="140">
        <v>200</v>
      </c>
      <c r="E84" s="140">
        <v>1</v>
      </c>
      <c r="F84" s="140">
        <v>0</v>
      </c>
      <c r="G84" s="140" t="s">
        <v>203</v>
      </c>
      <c r="H84" s="140">
        <v>0</v>
      </c>
      <c r="I84" s="140"/>
      <c r="J84" s="140">
        <v>0</v>
      </c>
      <c r="K84" s="140">
        <v>0</v>
      </c>
      <c r="L84" s="140"/>
      <c r="M84" s="107"/>
    </row>
    <row r="85" spans="1:13">
      <c r="A85" s="15" t="s">
        <v>171</v>
      </c>
      <c r="B85" s="2" t="s">
        <v>172</v>
      </c>
      <c r="C85" s="7">
        <v>652</v>
      </c>
      <c r="D85" s="140">
        <v>200</v>
      </c>
      <c r="E85" s="140">
        <v>1</v>
      </c>
      <c r="F85" s="140">
        <v>1</v>
      </c>
      <c r="G85" s="140" t="s">
        <v>203</v>
      </c>
      <c r="H85" s="140">
        <v>0</v>
      </c>
      <c r="I85" s="140"/>
      <c r="J85" s="140">
        <v>1</v>
      </c>
      <c r="K85" s="140">
        <v>3</v>
      </c>
      <c r="L85" s="140"/>
      <c r="M85" s="107"/>
    </row>
    <row r="86" spans="1:13">
      <c r="A86" s="15" t="s">
        <v>174</v>
      </c>
      <c r="B86" s="2" t="s">
        <v>219</v>
      </c>
      <c r="C86" s="7">
        <v>121</v>
      </c>
      <c r="D86" s="140">
        <v>200</v>
      </c>
      <c r="E86" s="140">
        <v>1</v>
      </c>
      <c r="F86" s="140">
        <v>0</v>
      </c>
      <c r="G86" s="140">
        <v>0</v>
      </c>
      <c r="H86" s="140">
        <v>0</v>
      </c>
      <c r="I86" s="140"/>
      <c r="J86" s="140">
        <v>0</v>
      </c>
      <c r="K86" s="140">
        <v>1</v>
      </c>
      <c r="L86" s="140"/>
      <c r="M86" s="107"/>
    </row>
    <row r="87" spans="1:13">
      <c r="A87" s="22" t="s">
        <v>176</v>
      </c>
      <c r="B87" s="6" t="s">
        <v>177</v>
      </c>
      <c r="C87" s="7">
        <v>504</v>
      </c>
      <c r="D87" s="140">
        <v>200</v>
      </c>
      <c r="E87" s="140">
        <v>1</v>
      </c>
      <c r="F87" s="140">
        <v>1</v>
      </c>
      <c r="G87" s="140" t="s">
        <v>203</v>
      </c>
      <c r="H87" s="140">
        <v>1</v>
      </c>
      <c r="I87" s="140">
        <v>6</v>
      </c>
      <c r="J87" s="140">
        <v>1</v>
      </c>
      <c r="K87" s="140">
        <v>1</v>
      </c>
      <c r="L87" s="140"/>
      <c r="M87" s="107"/>
    </row>
    <row r="88" spans="1:13">
      <c r="A88" s="22"/>
      <c r="B88" s="8" t="s">
        <v>178</v>
      </c>
      <c r="C88" s="7"/>
      <c r="D88" s="140"/>
      <c r="E88" s="33"/>
      <c r="F88" s="33"/>
      <c r="G88" s="33"/>
      <c r="H88" s="140"/>
      <c r="I88" s="140"/>
      <c r="J88" s="140"/>
      <c r="K88" s="140"/>
      <c r="L88" s="140"/>
      <c r="M88" s="109"/>
    </row>
    <row r="89" spans="1:13">
      <c r="A89" s="15" t="s">
        <v>179</v>
      </c>
      <c r="B89" s="2" t="s">
        <v>220</v>
      </c>
      <c r="C89" s="20">
        <v>142</v>
      </c>
      <c r="D89" s="140">
        <v>250</v>
      </c>
      <c r="E89" s="140">
        <v>0</v>
      </c>
      <c r="F89" s="140">
        <v>0</v>
      </c>
      <c r="G89" s="140">
        <v>1</v>
      </c>
      <c r="H89" s="140">
        <v>0</v>
      </c>
      <c r="I89" s="140"/>
      <c r="J89" s="140">
        <v>0</v>
      </c>
      <c r="K89" s="140">
        <v>0</v>
      </c>
      <c r="L89" s="140"/>
      <c r="M89" s="110"/>
    </row>
    <row r="90" spans="1:13">
      <c r="A90" s="15" t="s">
        <v>181</v>
      </c>
      <c r="B90" s="2" t="s">
        <v>182</v>
      </c>
      <c r="C90" s="20">
        <v>322</v>
      </c>
      <c r="D90" s="140">
        <v>250</v>
      </c>
      <c r="E90" s="140">
        <v>1</v>
      </c>
      <c r="F90" s="140">
        <v>0</v>
      </c>
      <c r="G90" s="140">
        <v>0</v>
      </c>
      <c r="H90" s="140">
        <v>0</v>
      </c>
      <c r="I90" s="140"/>
      <c r="J90" s="140">
        <v>1</v>
      </c>
      <c r="K90" s="140">
        <v>0</v>
      </c>
      <c r="L90" s="140"/>
      <c r="M90" s="110"/>
    </row>
    <row r="91" spans="1:13">
      <c r="A91" s="15" t="s">
        <v>183</v>
      </c>
      <c r="B91" s="2" t="s">
        <v>184</v>
      </c>
      <c r="C91" s="20">
        <v>1911</v>
      </c>
      <c r="D91" s="140">
        <v>250</v>
      </c>
      <c r="E91" s="140">
        <v>2</v>
      </c>
      <c r="F91" s="140">
        <v>2</v>
      </c>
      <c r="G91" s="140" t="s">
        <v>203</v>
      </c>
      <c r="H91" s="140">
        <v>2</v>
      </c>
      <c r="I91" s="140" t="s">
        <v>142</v>
      </c>
      <c r="J91" s="140">
        <v>2</v>
      </c>
      <c r="K91" s="140">
        <v>0</v>
      </c>
      <c r="L91" s="92"/>
      <c r="M91" s="110"/>
    </row>
    <row r="92" spans="1:13">
      <c r="A92" s="15" t="s">
        <v>185</v>
      </c>
      <c r="B92" s="2" t="s">
        <v>186</v>
      </c>
      <c r="C92" s="20">
        <v>279</v>
      </c>
      <c r="D92" s="140">
        <v>250</v>
      </c>
      <c r="E92" s="140">
        <v>1</v>
      </c>
      <c r="F92" s="140">
        <v>0</v>
      </c>
      <c r="G92" s="140">
        <v>0</v>
      </c>
      <c r="H92" s="140">
        <v>0</v>
      </c>
      <c r="I92" s="140"/>
      <c r="J92" s="140">
        <v>0</v>
      </c>
      <c r="K92" s="140">
        <v>2</v>
      </c>
      <c r="L92" s="140"/>
      <c r="M92" s="110"/>
    </row>
    <row r="93" spans="1:13">
      <c r="A93" s="15" t="s">
        <v>187</v>
      </c>
      <c r="B93" s="2" t="s">
        <v>188</v>
      </c>
      <c r="C93" s="20">
        <v>761</v>
      </c>
      <c r="D93" s="140">
        <v>250</v>
      </c>
      <c r="E93" s="140">
        <v>1</v>
      </c>
      <c r="F93" s="140">
        <v>1</v>
      </c>
      <c r="G93" s="140" t="s">
        <v>203</v>
      </c>
      <c r="H93" s="140">
        <v>1</v>
      </c>
      <c r="I93" s="140">
        <v>6</v>
      </c>
      <c r="J93" s="140">
        <v>1</v>
      </c>
      <c r="K93" s="140">
        <v>2</v>
      </c>
      <c r="L93" s="140"/>
      <c r="M93" s="110"/>
    </row>
    <row r="94" spans="1:13">
      <c r="A94" s="22" t="s">
        <v>189</v>
      </c>
      <c r="B94" s="6" t="s">
        <v>190</v>
      </c>
      <c r="C94" s="20">
        <v>1229</v>
      </c>
      <c r="D94" s="140">
        <v>250</v>
      </c>
      <c r="E94" s="140">
        <v>2</v>
      </c>
      <c r="F94" s="140">
        <v>1</v>
      </c>
      <c r="G94" s="140" t="s">
        <v>203</v>
      </c>
      <c r="H94" s="140">
        <v>1</v>
      </c>
      <c r="I94" s="140">
        <v>20</v>
      </c>
      <c r="J94" s="140">
        <v>2</v>
      </c>
      <c r="K94" s="140">
        <v>3</v>
      </c>
      <c r="L94" s="140"/>
      <c r="M94" s="110"/>
    </row>
    <row r="95" spans="1:13">
      <c r="A95" s="22" t="s">
        <v>191</v>
      </c>
      <c r="B95" s="6" t="s">
        <v>221</v>
      </c>
      <c r="C95" s="20">
        <v>96</v>
      </c>
      <c r="D95" s="140">
        <v>250</v>
      </c>
      <c r="E95" s="140">
        <v>0</v>
      </c>
      <c r="F95" s="140">
        <v>0</v>
      </c>
      <c r="G95" s="140">
        <v>1</v>
      </c>
      <c r="H95" s="140">
        <v>1</v>
      </c>
      <c r="I95" s="140">
        <v>4</v>
      </c>
      <c r="J95" s="140">
        <v>0</v>
      </c>
      <c r="K95" s="140">
        <v>0</v>
      </c>
      <c r="L95" s="140"/>
      <c r="M95" s="110"/>
    </row>
    <row r="96" spans="1:13" s="113" customFormat="1" ht="15.75" thickBot="1">
      <c r="A96" s="118" t="s">
        <v>193</v>
      </c>
      <c r="B96" s="119" t="s">
        <v>194</v>
      </c>
      <c r="C96" s="120">
        <v>44</v>
      </c>
      <c r="D96" s="121">
        <v>250</v>
      </c>
      <c r="E96" s="39">
        <v>0</v>
      </c>
      <c r="F96" s="39">
        <v>0</v>
      </c>
      <c r="G96" s="39">
        <v>1</v>
      </c>
      <c r="H96" s="39">
        <v>0</v>
      </c>
      <c r="I96" s="39"/>
      <c r="J96" s="39">
        <v>0</v>
      </c>
      <c r="K96" s="39">
        <v>0</v>
      </c>
      <c r="L96" s="39" t="s">
        <v>222</v>
      </c>
      <c r="M96" s="122"/>
    </row>
    <row r="97" spans="1:13" ht="15.75">
      <c r="A97" s="15"/>
      <c r="B97" s="100" t="s">
        <v>195</v>
      </c>
      <c r="C97" s="21">
        <f>SUM(C4:C96)</f>
        <v>47534</v>
      </c>
      <c r="D97" s="26"/>
      <c r="E97" s="26">
        <f>SUM(E4:E96)</f>
        <v>70</v>
      </c>
      <c r="F97" s="26">
        <f>SUM(F4:F96)</f>
        <v>65</v>
      </c>
      <c r="G97" s="26">
        <f>SUM(G4:G96)</f>
        <v>12</v>
      </c>
      <c r="H97" s="26">
        <f>SUM(H4:H96)</f>
        <v>41</v>
      </c>
      <c r="I97" s="26"/>
      <c r="J97" s="26">
        <f>SUM(J4:J96)</f>
        <v>50</v>
      </c>
      <c r="K97" s="26">
        <f>SUM(K4:K96)</f>
        <v>95</v>
      </c>
      <c r="L97" s="140"/>
      <c r="M97" s="111"/>
    </row>
  </sheetData>
  <mergeCells count="2">
    <mergeCell ref="E2:G2"/>
    <mergeCell ref="H2:K2"/>
  </mergeCells>
  <phoneticPr fontId="0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2"/>
  <sheetViews>
    <sheetView zoomScale="90" zoomScaleNormal="90" workbookViewId="0" xr3:uid="{51F8DEE0-4D01-5F28-A812-FC0BD7CAC4A5}">
      <selection activeCell="B19" sqref="B19"/>
    </sheetView>
  </sheetViews>
  <sheetFormatPr defaultRowHeight="15"/>
  <cols>
    <col min="1" max="1" width="6.85546875" customWidth="1"/>
    <col min="2" max="2" width="25.28515625" customWidth="1"/>
    <col min="3" max="3" width="6.7109375" bestFit="1" customWidth="1"/>
    <col min="4" max="4" width="12.85546875" style="41" bestFit="1" customWidth="1"/>
    <col min="7" max="7" width="5.140625" bestFit="1" customWidth="1"/>
    <col min="11" max="11" width="5.140625" bestFit="1" customWidth="1"/>
    <col min="12" max="12" width="15.28515625" bestFit="1" customWidth="1"/>
    <col min="14" max="14" width="27.140625" bestFit="1" customWidth="1"/>
  </cols>
  <sheetData>
    <row r="1" spans="1:13" ht="15.75">
      <c r="A1" s="9" t="s">
        <v>0</v>
      </c>
      <c r="B1" s="31"/>
      <c r="C1" s="9"/>
      <c r="D1" s="1"/>
      <c r="E1" s="1"/>
      <c r="F1" s="1"/>
      <c r="G1" s="1"/>
      <c r="H1" s="1"/>
      <c r="I1" s="1"/>
      <c r="J1" s="1"/>
      <c r="K1" s="1"/>
      <c r="L1" s="1"/>
      <c r="M1" s="137"/>
    </row>
    <row r="2" spans="1:13">
      <c r="A2" s="2"/>
      <c r="B2" s="10">
        <v>2014</v>
      </c>
      <c r="C2" s="11" t="s">
        <v>1</v>
      </c>
      <c r="D2" s="10" t="s">
        <v>2</v>
      </c>
      <c r="E2" s="152" t="s">
        <v>223</v>
      </c>
      <c r="F2" s="155"/>
      <c r="G2" s="156"/>
      <c r="H2" s="152" t="s">
        <v>224</v>
      </c>
      <c r="I2" s="153"/>
      <c r="J2" s="153"/>
      <c r="K2" s="154"/>
      <c r="L2" s="67"/>
      <c r="M2" s="137"/>
    </row>
    <row r="3" spans="1:13" ht="15.75" thickBot="1">
      <c r="A3" s="2"/>
      <c r="B3" s="27" t="s">
        <v>11</v>
      </c>
      <c r="C3" s="13"/>
      <c r="D3" s="44" t="s">
        <v>5</v>
      </c>
      <c r="E3" s="3" t="s">
        <v>6</v>
      </c>
      <c r="F3" s="4" t="s">
        <v>7</v>
      </c>
      <c r="G3" s="5" t="s">
        <v>8</v>
      </c>
      <c r="H3" s="3" t="s">
        <v>6</v>
      </c>
      <c r="I3" s="71" t="s">
        <v>10</v>
      </c>
      <c r="J3" s="4" t="s">
        <v>7</v>
      </c>
      <c r="K3" s="5" t="s">
        <v>8</v>
      </c>
      <c r="L3" s="142"/>
      <c r="M3" s="137"/>
    </row>
    <row r="4" spans="1:13">
      <c r="A4" s="15" t="s">
        <v>12</v>
      </c>
      <c r="B4" s="2" t="s">
        <v>225</v>
      </c>
      <c r="C4" s="16">
        <v>60</v>
      </c>
      <c r="D4" s="140">
        <v>250</v>
      </c>
      <c r="E4" s="140">
        <v>0</v>
      </c>
      <c r="F4" s="140">
        <v>0</v>
      </c>
      <c r="G4" s="140">
        <v>1</v>
      </c>
      <c r="H4" s="140">
        <v>0</v>
      </c>
      <c r="I4" s="72"/>
      <c r="J4" s="140">
        <v>0</v>
      </c>
      <c r="K4" s="140">
        <v>0</v>
      </c>
      <c r="L4" s="140"/>
      <c r="M4" s="67"/>
    </row>
    <row r="5" spans="1:13">
      <c r="A5" s="18" t="s">
        <v>16</v>
      </c>
      <c r="B5" s="2" t="s">
        <v>226</v>
      </c>
      <c r="C5" s="7">
        <v>255</v>
      </c>
      <c r="D5" s="140">
        <v>250</v>
      </c>
      <c r="E5" s="140">
        <v>0</v>
      </c>
      <c r="F5" s="140">
        <v>1</v>
      </c>
      <c r="G5" s="140">
        <v>0</v>
      </c>
      <c r="H5" s="140">
        <v>1</v>
      </c>
      <c r="I5" s="72">
        <v>9</v>
      </c>
      <c r="J5" s="140">
        <v>0</v>
      </c>
      <c r="K5" s="140">
        <v>0</v>
      </c>
      <c r="L5" s="140" t="s">
        <v>227</v>
      </c>
      <c r="M5" s="67"/>
    </row>
    <row r="6" spans="1:13">
      <c r="A6" s="18" t="s">
        <v>18</v>
      </c>
      <c r="B6" s="2" t="s">
        <v>19</v>
      </c>
      <c r="C6" s="7">
        <v>976</v>
      </c>
      <c r="D6" s="140">
        <v>250</v>
      </c>
      <c r="E6" s="140">
        <v>1</v>
      </c>
      <c r="F6" s="140">
        <v>1</v>
      </c>
      <c r="G6" s="140" t="s">
        <v>203</v>
      </c>
      <c r="H6" s="140">
        <v>1</v>
      </c>
      <c r="I6" s="72">
        <v>8</v>
      </c>
      <c r="J6" s="140">
        <v>0</v>
      </c>
      <c r="K6" s="140">
        <v>3</v>
      </c>
      <c r="L6" s="92">
        <v>0.28000000000000003</v>
      </c>
      <c r="M6" s="67"/>
    </row>
    <row r="7" spans="1:13">
      <c r="A7" s="18" t="s">
        <v>21</v>
      </c>
      <c r="B7" s="2" t="s">
        <v>22</v>
      </c>
      <c r="C7" s="7">
        <v>433</v>
      </c>
      <c r="D7" s="140">
        <v>250</v>
      </c>
      <c r="E7" s="140">
        <v>0</v>
      </c>
      <c r="F7" s="140">
        <v>1</v>
      </c>
      <c r="G7" s="140" t="s">
        <v>203</v>
      </c>
      <c r="H7" s="140">
        <v>0</v>
      </c>
      <c r="I7" s="72"/>
      <c r="J7" s="140">
        <v>0</v>
      </c>
      <c r="K7" s="140">
        <v>3</v>
      </c>
      <c r="L7" s="140"/>
      <c r="M7" s="67"/>
    </row>
    <row r="8" spans="1:13">
      <c r="A8" s="18" t="s">
        <v>23</v>
      </c>
      <c r="B8" s="2" t="s">
        <v>228</v>
      </c>
      <c r="C8" s="7">
        <v>235</v>
      </c>
      <c r="D8" s="140">
        <v>250</v>
      </c>
      <c r="E8" s="140">
        <v>0</v>
      </c>
      <c r="F8" s="140">
        <v>1</v>
      </c>
      <c r="G8" s="140">
        <v>0</v>
      </c>
      <c r="H8" s="140">
        <v>0</v>
      </c>
      <c r="I8" s="72"/>
      <c r="J8" s="140">
        <v>0</v>
      </c>
      <c r="K8" s="140">
        <v>0</v>
      </c>
      <c r="L8" s="91"/>
      <c r="M8" s="67"/>
    </row>
    <row r="9" spans="1:13">
      <c r="A9" s="18" t="s">
        <v>229</v>
      </c>
      <c r="B9" s="2" t="s">
        <v>230</v>
      </c>
      <c r="C9" s="7">
        <v>105</v>
      </c>
      <c r="D9" s="140">
        <v>250</v>
      </c>
      <c r="E9" s="140">
        <v>1</v>
      </c>
      <c r="F9" s="140">
        <v>0</v>
      </c>
      <c r="G9" s="140">
        <v>0</v>
      </c>
      <c r="H9" s="140">
        <v>0</v>
      </c>
      <c r="I9" s="72"/>
      <c r="J9" s="140">
        <v>0</v>
      </c>
      <c r="K9" s="140">
        <v>1</v>
      </c>
      <c r="L9" s="140"/>
      <c r="M9" s="67"/>
    </row>
    <row r="10" spans="1:13">
      <c r="A10" s="18" t="s">
        <v>25</v>
      </c>
      <c r="B10" s="2" t="s">
        <v>26</v>
      </c>
      <c r="C10" s="7">
        <v>131</v>
      </c>
      <c r="D10" s="140">
        <v>250</v>
      </c>
      <c r="E10" s="140">
        <v>0</v>
      </c>
      <c r="F10" s="140">
        <v>0</v>
      </c>
      <c r="G10" s="140">
        <v>1</v>
      </c>
      <c r="H10" s="140">
        <v>0</v>
      </c>
      <c r="I10" s="72"/>
      <c r="J10" s="140">
        <v>0</v>
      </c>
      <c r="K10" s="140">
        <v>0</v>
      </c>
      <c r="L10" s="140"/>
      <c r="M10" s="67"/>
    </row>
    <row r="11" spans="1:13">
      <c r="A11" s="18" t="s">
        <v>27</v>
      </c>
      <c r="B11" s="2" t="s">
        <v>231</v>
      </c>
      <c r="C11" s="7">
        <v>206</v>
      </c>
      <c r="D11" s="140">
        <v>250</v>
      </c>
      <c r="E11" s="140">
        <v>1</v>
      </c>
      <c r="F11" s="140">
        <v>0</v>
      </c>
      <c r="G11" s="140">
        <v>0</v>
      </c>
      <c r="H11" s="140">
        <v>0</v>
      </c>
      <c r="I11" s="72"/>
      <c r="J11" s="140">
        <v>0</v>
      </c>
      <c r="K11" s="140">
        <v>0</v>
      </c>
      <c r="L11" s="140"/>
      <c r="M11" s="67"/>
    </row>
    <row r="12" spans="1:13">
      <c r="A12" s="18"/>
      <c r="B12" s="12" t="s">
        <v>29</v>
      </c>
      <c r="C12" s="7"/>
      <c r="D12" s="140"/>
      <c r="E12" s="140"/>
      <c r="F12" s="140"/>
      <c r="G12" s="140"/>
      <c r="H12" s="140"/>
      <c r="I12" s="72"/>
      <c r="J12" s="140"/>
      <c r="K12" s="140"/>
      <c r="L12" s="140"/>
      <c r="M12" s="67"/>
    </row>
    <row r="13" spans="1:13">
      <c r="A13" s="18" t="s">
        <v>30</v>
      </c>
      <c r="B13" s="2" t="s">
        <v>31</v>
      </c>
      <c r="C13" s="7">
        <v>744</v>
      </c>
      <c r="D13" s="140">
        <v>200</v>
      </c>
      <c r="E13" s="140">
        <v>1</v>
      </c>
      <c r="F13" s="140">
        <v>1</v>
      </c>
      <c r="G13" s="140" t="s">
        <v>203</v>
      </c>
      <c r="H13" s="140">
        <v>1</v>
      </c>
      <c r="I13" s="72">
        <v>3</v>
      </c>
      <c r="J13" s="140">
        <v>0</v>
      </c>
      <c r="K13" s="140">
        <v>0</v>
      </c>
      <c r="L13" s="140"/>
      <c r="M13" s="67"/>
    </row>
    <row r="14" spans="1:13">
      <c r="A14" s="18" t="s">
        <v>32</v>
      </c>
      <c r="B14" s="2" t="s">
        <v>33</v>
      </c>
      <c r="C14" s="7">
        <v>603</v>
      </c>
      <c r="D14" s="140">
        <v>200</v>
      </c>
      <c r="E14" s="140">
        <v>1</v>
      </c>
      <c r="F14" s="140">
        <v>1</v>
      </c>
      <c r="G14" s="140" t="s">
        <v>203</v>
      </c>
      <c r="H14" s="140">
        <v>0</v>
      </c>
      <c r="I14" s="72"/>
      <c r="J14" s="140">
        <v>0</v>
      </c>
      <c r="K14" s="140">
        <v>0</v>
      </c>
      <c r="L14" s="140" t="s">
        <v>232</v>
      </c>
      <c r="M14" s="67"/>
    </row>
    <row r="15" spans="1:13">
      <c r="A15" s="18" t="s">
        <v>34</v>
      </c>
      <c r="B15" s="2" t="s">
        <v>35</v>
      </c>
      <c r="C15" s="7">
        <v>1559</v>
      </c>
      <c r="D15" s="140">
        <v>200</v>
      </c>
      <c r="E15" s="140">
        <v>2</v>
      </c>
      <c r="F15" s="140">
        <v>2</v>
      </c>
      <c r="G15" s="140" t="s">
        <v>203</v>
      </c>
      <c r="H15" s="140">
        <v>2</v>
      </c>
      <c r="I15" s="72" t="s">
        <v>36</v>
      </c>
      <c r="J15" s="140">
        <v>1</v>
      </c>
      <c r="K15" s="140">
        <v>4</v>
      </c>
      <c r="L15" s="92">
        <v>0.71</v>
      </c>
      <c r="M15" s="67"/>
    </row>
    <row r="16" spans="1:13">
      <c r="A16" s="18" t="s">
        <v>37</v>
      </c>
      <c r="B16" s="2" t="s">
        <v>38</v>
      </c>
      <c r="C16" s="7">
        <v>1539</v>
      </c>
      <c r="D16" s="140">
        <v>200</v>
      </c>
      <c r="E16" s="140">
        <v>2</v>
      </c>
      <c r="F16" s="140">
        <v>2</v>
      </c>
      <c r="G16" s="140" t="s">
        <v>203</v>
      </c>
      <c r="H16" s="140">
        <v>1</v>
      </c>
      <c r="I16" s="72"/>
      <c r="J16" s="140">
        <v>1</v>
      </c>
      <c r="K16" s="140">
        <v>3</v>
      </c>
      <c r="L16" s="140"/>
      <c r="M16" s="67"/>
    </row>
    <row r="17" spans="1:13">
      <c r="A17" s="18" t="s">
        <v>43</v>
      </c>
      <c r="B17" s="73" t="s">
        <v>44</v>
      </c>
      <c r="C17" s="20">
        <v>1513</v>
      </c>
      <c r="D17" s="140">
        <v>200</v>
      </c>
      <c r="E17" s="140">
        <v>2</v>
      </c>
      <c r="F17" s="140">
        <v>2</v>
      </c>
      <c r="G17" s="140" t="s">
        <v>203</v>
      </c>
      <c r="H17" s="140">
        <v>3</v>
      </c>
      <c r="I17" s="72" t="s">
        <v>233</v>
      </c>
      <c r="J17" s="140">
        <v>0</v>
      </c>
      <c r="K17" s="140">
        <v>3</v>
      </c>
      <c r="L17" s="90" t="s">
        <v>234</v>
      </c>
      <c r="M17" s="67"/>
    </row>
    <row r="18" spans="1:13">
      <c r="A18" s="18" t="s">
        <v>45</v>
      </c>
      <c r="B18" s="2" t="s">
        <v>46</v>
      </c>
      <c r="C18" s="7">
        <v>327</v>
      </c>
      <c r="D18" s="140">
        <v>200</v>
      </c>
      <c r="E18" s="140">
        <v>1</v>
      </c>
      <c r="F18" s="140">
        <v>0</v>
      </c>
      <c r="G18" s="140">
        <v>0</v>
      </c>
      <c r="H18" s="140">
        <v>0</v>
      </c>
      <c r="I18" s="72"/>
      <c r="J18" s="140">
        <v>1</v>
      </c>
      <c r="K18" s="140">
        <v>0</v>
      </c>
      <c r="L18" s="140"/>
      <c r="M18" s="67"/>
    </row>
    <row r="19" spans="1:13">
      <c r="A19" s="18" t="s">
        <v>47</v>
      </c>
      <c r="B19" s="2" t="s">
        <v>235</v>
      </c>
      <c r="C19" s="7">
        <v>86</v>
      </c>
      <c r="D19" s="140">
        <v>200</v>
      </c>
      <c r="E19" s="140">
        <v>0</v>
      </c>
      <c r="F19" s="140">
        <v>0</v>
      </c>
      <c r="G19" s="140">
        <v>1</v>
      </c>
      <c r="H19" s="140">
        <v>0</v>
      </c>
      <c r="I19" s="72"/>
      <c r="J19" s="140">
        <v>0</v>
      </c>
      <c r="K19" s="140">
        <v>1</v>
      </c>
      <c r="L19" s="140"/>
      <c r="M19" s="67"/>
    </row>
    <row r="20" spans="1:13">
      <c r="A20" s="18" t="s">
        <v>49</v>
      </c>
      <c r="B20" s="2" t="s">
        <v>50</v>
      </c>
      <c r="C20" s="7">
        <v>19</v>
      </c>
      <c r="D20" s="140">
        <v>200</v>
      </c>
      <c r="E20" s="140">
        <v>0</v>
      </c>
      <c r="F20" s="140">
        <v>0</v>
      </c>
      <c r="G20" s="140">
        <v>1</v>
      </c>
      <c r="H20" s="140"/>
      <c r="I20" s="72"/>
      <c r="J20" s="140"/>
      <c r="K20" s="140"/>
      <c r="L20" s="140"/>
      <c r="M20" s="67"/>
    </row>
    <row r="21" spans="1:13">
      <c r="A21" s="18"/>
      <c r="B21" s="12" t="s">
        <v>51</v>
      </c>
      <c r="C21" s="7"/>
      <c r="D21" s="140"/>
      <c r="E21" s="140"/>
      <c r="F21" s="140"/>
      <c r="G21" s="140"/>
      <c r="H21" s="140"/>
      <c r="I21" s="72"/>
      <c r="J21" s="140"/>
      <c r="K21" s="140"/>
      <c r="L21" s="140"/>
      <c r="M21" s="67"/>
    </row>
    <row r="22" spans="1:13">
      <c r="A22" s="18" t="s">
        <v>52</v>
      </c>
      <c r="B22" s="2" t="s">
        <v>53</v>
      </c>
      <c r="C22" s="7">
        <v>320</v>
      </c>
      <c r="D22" s="140">
        <v>200</v>
      </c>
      <c r="E22" s="140">
        <v>0</v>
      </c>
      <c r="F22" s="140">
        <v>1</v>
      </c>
      <c r="G22" s="140" t="s">
        <v>203</v>
      </c>
      <c r="H22" s="140">
        <v>0</v>
      </c>
      <c r="I22" s="72"/>
      <c r="J22" s="140">
        <v>0</v>
      </c>
      <c r="K22" s="140">
        <v>0</v>
      </c>
      <c r="L22" s="140" t="s">
        <v>236</v>
      </c>
      <c r="M22" s="67"/>
    </row>
    <row r="23" spans="1:13">
      <c r="A23" s="18" t="s">
        <v>54</v>
      </c>
      <c r="B23" s="2" t="s">
        <v>207</v>
      </c>
      <c r="C23" s="7">
        <v>932</v>
      </c>
      <c r="D23" s="140">
        <v>200</v>
      </c>
      <c r="E23" s="140">
        <v>2</v>
      </c>
      <c r="F23" s="140">
        <v>1</v>
      </c>
      <c r="G23" s="140" t="s">
        <v>203</v>
      </c>
      <c r="H23" s="140">
        <v>1</v>
      </c>
      <c r="I23" s="72">
        <v>8</v>
      </c>
      <c r="J23" s="140">
        <v>2</v>
      </c>
      <c r="K23" s="140">
        <v>3</v>
      </c>
      <c r="L23" s="92">
        <v>0.73</v>
      </c>
      <c r="M23" s="137"/>
    </row>
    <row r="24" spans="1:13">
      <c r="A24" s="18" t="s">
        <v>208</v>
      </c>
      <c r="B24" s="2" t="s">
        <v>209</v>
      </c>
      <c r="C24" s="7">
        <v>260</v>
      </c>
      <c r="D24" s="140">
        <v>200</v>
      </c>
      <c r="E24" s="140">
        <v>0</v>
      </c>
      <c r="F24" s="140">
        <v>1</v>
      </c>
      <c r="G24" s="140">
        <v>0</v>
      </c>
      <c r="H24" s="140">
        <v>1</v>
      </c>
      <c r="I24" s="72">
        <v>7</v>
      </c>
      <c r="J24" s="140">
        <v>0</v>
      </c>
      <c r="K24" s="140">
        <v>0</v>
      </c>
      <c r="L24" s="140"/>
      <c r="M24" s="137"/>
    </row>
    <row r="25" spans="1:13">
      <c r="A25" s="18" t="s">
        <v>57</v>
      </c>
      <c r="B25" s="2" t="s">
        <v>58</v>
      </c>
      <c r="C25" s="7">
        <v>201</v>
      </c>
      <c r="D25" s="140">
        <v>200</v>
      </c>
      <c r="E25" s="140">
        <v>0</v>
      </c>
      <c r="F25" s="140">
        <v>1</v>
      </c>
      <c r="G25" s="140">
        <v>0</v>
      </c>
      <c r="H25" s="140">
        <v>1</v>
      </c>
      <c r="I25" s="72">
        <v>5</v>
      </c>
      <c r="J25" s="140">
        <v>0</v>
      </c>
      <c r="K25" s="140">
        <v>0</v>
      </c>
      <c r="L25" s="140"/>
      <c r="M25" s="137"/>
    </row>
    <row r="26" spans="1:13">
      <c r="A26" s="18" t="s">
        <v>59</v>
      </c>
      <c r="B26" s="2" t="s">
        <v>237</v>
      </c>
      <c r="C26" s="7">
        <v>180</v>
      </c>
      <c r="D26" s="140">
        <v>200</v>
      </c>
      <c r="E26" s="140">
        <v>1</v>
      </c>
      <c r="F26" s="140">
        <v>0</v>
      </c>
      <c r="G26" s="140">
        <v>0</v>
      </c>
      <c r="H26" s="140">
        <v>0</v>
      </c>
      <c r="I26" s="72"/>
      <c r="J26" s="140">
        <v>0</v>
      </c>
      <c r="K26" s="140">
        <v>1</v>
      </c>
      <c r="L26" s="140"/>
      <c r="M26" s="137"/>
    </row>
    <row r="27" spans="1:13">
      <c r="A27" s="18" t="s">
        <v>61</v>
      </c>
      <c r="B27" s="2" t="s">
        <v>62</v>
      </c>
      <c r="C27" s="7">
        <v>381</v>
      </c>
      <c r="D27" s="140">
        <v>200</v>
      </c>
      <c r="E27" s="140">
        <v>1</v>
      </c>
      <c r="F27" s="140">
        <v>0</v>
      </c>
      <c r="G27" s="140" t="s">
        <v>203</v>
      </c>
      <c r="H27" s="140">
        <v>0</v>
      </c>
      <c r="I27" s="72"/>
      <c r="J27" s="140">
        <v>0</v>
      </c>
      <c r="K27" s="140">
        <v>0</v>
      </c>
      <c r="L27" s="140"/>
      <c r="M27" s="137"/>
    </row>
    <row r="28" spans="1:13">
      <c r="A28" s="18" t="s">
        <v>63</v>
      </c>
      <c r="B28" s="2" t="s">
        <v>64</v>
      </c>
      <c r="C28" s="7">
        <v>363</v>
      </c>
      <c r="D28" s="140">
        <v>200</v>
      </c>
      <c r="E28" s="140">
        <v>1</v>
      </c>
      <c r="F28" s="140">
        <v>0</v>
      </c>
      <c r="G28" s="140" t="s">
        <v>203</v>
      </c>
      <c r="H28" s="140">
        <v>0</v>
      </c>
      <c r="I28" s="72"/>
      <c r="J28" s="140">
        <v>1</v>
      </c>
      <c r="K28" s="140">
        <v>3</v>
      </c>
      <c r="L28" s="140"/>
      <c r="M28" s="137"/>
    </row>
    <row r="29" spans="1:13">
      <c r="A29" s="18" t="s">
        <v>65</v>
      </c>
      <c r="B29" s="2" t="s">
        <v>66</v>
      </c>
      <c r="C29" s="20">
        <v>584</v>
      </c>
      <c r="D29" s="140">
        <v>200</v>
      </c>
      <c r="E29" s="140">
        <v>1</v>
      </c>
      <c r="F29" s="140">
        <v>1</v>
      </c>
      <c r="G29" s="140" t="s">
        <v>203</v>
      </c>
      <c r="H29" s="140">
        <v>1</v>
      </c>
      <c r="I29" s="72">
        <v>6</v>
      </c>
      <c r="J29" s="140">
        <v>1</v>
      </c>
      <c r="K29" s="140">
        <v>2</v>
      </c>
      <c r="L29" s="140"/>
      <c r="M29" s="137"/>
    </row>
    <row r="30" spans="1:13">
      <c r="A30" s="18"/>
      <c r="B30" s="8" t="s">
        <v>69</v>
      </c>
      <c r="C30" s="20"/>
      <c r="D30" s="140"/>
      <c r="E30" s="140"/>
      <c r="F30" s="140"/>
      <c r="G30" s="140"/>
      <c r="H30" s="140"/>
      <c r="I30" s="72"/>
      <c r="J30" s="140"/>
      <c r="K30" s="140"/>
      <c r="L30" s="140"/>
      <c r="M30" s="137"/>
    </row>
    <row r="31" spans="1:13">
      <c r="A31" s="18" t="s">
        <v>70</v>
      </c>
      <c r="B31" s="2" t="s">
        <v>71</v>
      </c>
      <c r="C31" s="20">
        <v>956</v>
      </c>
      <c r="D31" s="140">
        <v>200</v>
      </c>
      <c r="E31" s="140">
        <v>0</v>
      </c>
      <c r="F31" s="140">
        <v>3</v>
      </c>
      <c r="G31" s="140" t="s">
        <v>203</v>
      </c>
      <c r="H31" s="140">
        <v>2</v>
      </c>
      <c r="I31" s="72" t="s">
        <v>238</v>
      </c>
      <c r="J31" s="140">
        <v>0</v>
      </c>
      <c r="K31" s="140">
        <v>1</v>
      </c>
      <c r="L31" s="140" t="s">
        <v>239</v>
      </c>
      <c r="M31" s="137"/>
    </row>
    <row r="32" spans="1:13">
      <c r="A32" s="18" t="s">
        <v>72</v>
      </c>
      <c r="B32" s="2" t="s">
        <v>73</v>
      </c>
      <c r="C32" s="20">
        <v>1283</v>
      </c>
      <c r="D32" s="140">
        <v>200</v>
      </c>
      <c r="E32" s="140">
        <v>2</v>
      </c>
      <c r="F32" s="140">
        <v>1</v>
      </c>
      <c r="G32" s="140" t="s">
        <v>203</v>
      </c>
      <c r="H32" s="140">
        <v>1</v>
      </c>
      <c r="I32" s="72"/>
      <c r="J32" s="140">
        <v>2</v>
      </c>
      <c r="K32" s="140">
        <v>4</v>
      </c>
      <c r="L32" s="92">
        <v>0.67</v>
      </c>
      <c r="M32" s="137"/>
    </row>
    <row r="33" spans="1:12">
      <c r="A33" s="18" t="s">
        <v>74</v>
      </c>
      <c r="B33" s="2" t="s">
        <v>75</v>
      </c>
      <c r="C33" s="20">
        <v>848</v>
      </c>
      <c r="D33" s="140">
        <v>200</v>
      </c>
      <c r="E33" s="140">
        <v>1</v>
      </c>
      <c r="F33" s="140">
        <v>1</v>
      </c>
      <c r="G33" s="140" t="s">
        <v>203</v>
      </c>
      <c r="H33" s="140">
        <v>1</v>
      </c>
      <c r="I33" s="72">
        <v>6</v>
      </c>
      <c r="J33" s="140">
        <v>0</v>
      </c>
      <c r="K33" s="140">
        <v>1</v>
      </c>
      <c r="L33" s="140"/>
    </row>
    <row r="34" spans="1:12">
      <c r="A34" s="15" t="s">
        <v>76</v>
      </c>
      <c r="B34" s="2" t="s">
        <v>77</v>
      </c>
      <c r="C34" s="20">
        <v>98</v>
      </c>
      <c r="D34" s="140">
        <v>200</v>
      </c>
      <c r="E34" s="140">
        <v>0</v>
      </c>
      <c r="F34" s="140">
        <v>0</v>
      </c>
      <c r="G34" s="140">
        <v>1</v>
      </c>
      <c r="H34" s="140">
        <v>0</v>
      </c>
      <c r="I34" s="72"/>
      <c r="J34" s="140">
        <v>0</v>
      </c>
      <c r="K34" s="140">
        <v>0</v>
      </c>
      <c r="L34" s="140"/>
    </row>
    <row r="35" spans="1:12">
      <c r="A35" s="18" t="s">
        <v>78</v>
      </c>
      <c r="B35" s="2" t="s">
        <v>79</v>
      </c>
      <c r="C35" s="20">
        <v>1048</v>
      </c>
      <c r="D35" s="140">
        <v>200</v>
      </c>
      <c r="E35" s="140">
        <v>1</v>
      </c>
      <c r="F35" s="140">
        <v>2</v>
      </c>
      <c r="G35" s="140" t="s">
        <v>203</v>
      </c>
      <c r="H35" s="140">
        <v>1</v>
      </c>
      <c r="I35" s="72">
        <v>10</v>
      </c>
      <c r="J35" s="140">
        <v>1</v>
      </c>
      <c r="K35" s="140">
        <v>1</v>
      </c>
      <c r="L35" s="140"/>
    </row>
    <row r="36" spans="1:12">
      <c r="A36" s="18" t="s">
        <v>80</v>
      </c>
      <c r="B36" s="2" t="s">
        <v>81</v>
      </c>
      <c r="C36" s="20">
        <v>617</v>
      </c>
      <c r="D36" s="140">
        <v>200</v>
      </c>
      <c r="E36" s="140">
        <v>1</v>
      </c>
      <c r="F36" s="140">
        <v>1</v>
      </c>
      <c r="G36" s="140" t="s">
        <v>203</v>
      </c>
      <c r="H36" s="140">
        <v>0</v>
      </c>
      <c r="I36" s="72"/>
      <c r="J36" s="140">
        <v>0</v>
      </c>
      <c r="K36" s="140">
        <v>1</v>
      </c>
      <c r="L36" s="140"/>
    </row>
    <row r="37" spans="1:12">
      <c r="A37" s="18" t="s">
        <v>240</v>
      </c>
      <c r="B37" s="2" t="s">
        <v>241</v>
      </c>
      <c r="C37" s="20">
        <v>37</v>
      </c>
      <c r="D37" s="140">
        <v>200</v>
      </c>
      <c r="E37" s="140">
        <v>0</v>
      </c>
      <c r="F37" s="140">
        <v>0</v>
      </c>
      <c r="G37" s="140">
        <v>1</v>
      </c>
      <c r="H37" s="140">
        <v>0</v>
      </c>
      <c r="I37" s="72"/>
      <c r="J37" s="140">
        <v>0</v>
      </c>
      <c r="K37" s="140">
        <v>0</v>
      </c>
      <c r="L37" s="140"/>
    </row>
    <row r="38" spans="1:12">
      <c r="A38" s="18" t="s">
        <v>82</v>
      </c>
      <c r="B38" s="2" t="s">
        <v>83</v>
      </c>
      <c r="C38" s="20">
        <v>305</v>
      </c>
      <c r="D38" s="140">
        <v>200</v>
      </c>
      <c r="E38" s="140">
        <v>0</v>
      </c>
      <c r="F38" s="140">
        <v>1</v>
      </c>
      <c r="G38" s="140" t="s">
        <v>203</v>
      </c>
      <c r="H38" s="140">
        <v>0</v>
      </c>
      <c r="I38" s="72"/>
      <c r="J38" s="140">
        <v>0</v>
      </c>
      <c r="K38" s="140">
        <v>2</v>
      </c>
      <c r="L38" s="140"/>
    </row>
    <row r="39" spans="1:12">
      <c r="A39" s="18" t="s">
        <v>84</v>
      </c>
      <c r="B39" s="2" t="s">
        <v>38</v>
      </c>
      <c r="C39" s="20">
        <v>253</v>
      </c>
      <c r="D39" s="140">
        <v>200</v>
      </c>
      <c r="E39" s="140">
        <v>1</v>
      </c>
      <c r="F39" s="140">
        <v>0</v>
      </c>
      <c r="G39" s="140">
        <v>0</v>
      </c>
      <c r="H39" s="140">
        <v>0</v>
      </c>
      <c r="I39" s="72"/>
      <c r="J39" s="140">
        <v>0</v>
      </c>
      <c r="K39" s="140">
        <v>0</v>
      </c>
      <c r="L39" s="140"/>
    </row>
    <row r="40" spans="1:12">
      <c r="A40" s="18" t="s">
        <v>85</v>
      </c>
      <c r="B40" s="2" t="s">
        <v>86</v>
      </c>
      <c r="C40" s="20">
        <v>12</v>
      </c>
      <c r="D40" s="140">
        <v>200</v>
      </c>
      <c r="E40" s="140">
        <v>0</v>
      </c>
      <c r="F40" s="140">
        <v>0</v>
      </c>
      <c r="G40" s="140">
        <v>1</v>
      </c>
      <c r="H40" s="140">
        <v>0</v>
      </c>
      <c r="I40" s="72"/>
      <c r="J40" s="140">
        <v>0</v>
      </c>
      <c r="K40" s="140">
        <v>0</v>
      </c>
      <c r="L40" s="140"/>
    </row>
    <row r="41" spans="1:12">
      <c r="A41" s="18"/>
      <c r="B41" s="12" t="s">
        <v>87</v>
      </c>
      <c r="C41" s="20"/>
      <c r="D41" s="140"/>
      <c r="E41" s="140"/>
      <c r="F41" s="140"/>
      <c r="G41" s="140"/>
      <c r="H41" s="140"/>
      <c r="I41" s="72"/>
      <c r="J41" s="140"/>
      <c r="K41" s="140"/>
      <c r="L41" s="140"/>
    </row>
    <row r="42" spans="1:12">
      <c r="A42" s="18" t="s">
        <v>88</v>
      </c>
      <c r="B42" s="2" t="s">
        <v>89</v>
      </c>
      <c r="C42" s="20">
        <v>1636</v>
      </c>
      <c r="D42" s="140">
        <v>200</v>
      </c>
      <c r="E42" s="140">
        <v>2</v>
      </c>
      <c r="F42" s="140">
        <v>2</v>
      </c>
      <c r="G42" s="140" t="s">
        <v>203</v>
      </c>
      <c r="H42" s="140">
        <v>1</v>
      </c>
      <c r="I42" s="72">
        <v>10</v>
      </c>
      <c r="J42" s="140">
        <v>2</v>
      </c>
      <c r="K42" s="140">
        <v>6</v>
      </c>
      <c r="L42" s="140" t="s">
        <v>242</v>
      </c>
    </row>
    <row r="43" spans="1:12">
      <c r="A43" s="18" t="s">
        <v>91</v>
      </c>
      <c r="B43" s="2" t="s">
        <v>92</v>
      </c>
      <c r="C43" s="20">
        <v>532</v>
      </c>
      <c r="D43" s="140">
        <v>200</v>
      </c>
      <c r="E43" s="140">
        <v>1</v>
      </c>
      <c r="F43" s="140">
        <v>1</v>
      </c>
      <c r="G43" s="140" t="s">
        <v>203</v>
      </c>
      <c r="H43" s="140">
        <v>1</v>
      </c>
      <c r="I43" s="72">
        <v>6</v>
      </c>
      <c r="J43" s="140">
        <v>2</v>
      </c>
      <c r="K43" s="140">
        <v>4</v>
      </c>
      <c r="L43" s="92">
        <f>13/15</f>
        <v>0.8666666666666667</v>
      </c>
    </row>
    <row r="44" spans="1:12">
      <c r="A44" s="18" t="s">
        <v>93</v>
      </c>
      <c r="B44" s="2" t="s">
        <v>198</v>
      </c>
      <c r="C44" s="20">
        <v>818</v>
      </c>
      <c r="D44" s="140">
        <v>200</v>
      </c>
      <c r="E44" s="140">
        <v>1</v>
      </c>
      <c r="F44" s="140">
        <v>1</v>
      </c>
      <c r="G44" s="140" t="s">
        <v>203</v>
      </c>
      <c r="H44" s="140">
        <v>1</v>
      </c>
      <c r="I44" s="72"/>
      <c r="J44" s="140">
        <v>1</v>
      </c>
      <c r="K44" s="140">
        <v>4</v>
      </c>
      <c r="L44" s="140"/>
    </row>
    <row r="45" spans="1:12">
      <c r="A45" s="18" t="s">
        <v>95</v>
      </c>
      <c r="B45" s="2" t="s">
        <v>96</v>
      </c>
      <c r="C45" s="20">
        <v>575</v>
      </c>
      <c r="D45" s="140">
        <v>200</v>
      </c>
      <c r="E45" s="140">
        <v>1</v>
      </c>
      <c r="F45" s="140">
        <v>1</v>
      </c>
      <c r="G45" s="140" t="s">
        <v>203</v>
      </c>
      <c r="H45" s="140">
        <v>1</v>
      </c>
      <c r="I45" s="72"/>
      <c r="J45" s="140">
        <v>1</v>
      </c>
      <c r="K45" s="140">
        <v>2</v>
      </c>
      <c r="L45" s="140"/>
    </row>
    <row r="46" spans="1:12">
      <c r="A46" s="18" t="s">
        <v>97</v>
      </c>
      <c r="B46" s="2" t="s">
        <v>243</v>
      </c>
      <c r="C46" s="20">
        <v>60</v>
      </c>
      <c r="D46" s="140">
        <v>200</v>
      </c>
      <c r="E46" s="140">
        <v>0</v>
      </c>
      <c r="F46" s="140">
        <v>0</v>
      </c>
      <c r="G46" s="140">
        <v>1</v>
      </c>
      <c r="H46" s="140">
        <v>0</v>
      </c>
      <c r="I46" s="72"/>
      <c r="J46" s="140">
        <v>0</v>
      </c>
      <c r="K46" s="140">
        <v>0</v>
      </c>
      <c r="L46" s="140"/>
    </row>
    <row r="47" spans="1:12">
      <c r="A47" s="18" t="s">
        <v>99</v>
      </c>
      <c r="B47" s="2" t="s">
        <v>100</v>
      </c>
      <c r="C47" s="20">
        <v>1033</v>
      </c>
      <c r="D47" s="140">
        <v>200</v>
      </c>
      <c r="E47" s="140">
        <v>2</v>
      </c>
      <c r="F47" s="140">
        <v>1</v>
      </c>
      <c r="G47" s="140" t="s">
        <v>203</v>
      </c>
      <c r="H47" s="140">
        <v>1</v>
      </c>
      <c r="I47" s="72"/>
      <c r="J47" s="140">
        <v>2</v>
      </c>
      <c r="K47" s="140">
        <v>4</v>
      </c>
      <c r="L47" s="140"/>
    </row>
    <row r="48" spans="1:12">
      <c r="A48" s="18" t="s">
        <v>102</v>
      </c>
      <c r="B48" s="2" t="s">
        <v>103</v>
      </c>
      <c r="C48" s="20">
        <v>262</v>
      </c>
      <c r="D48" s="140">
        <v>200</v>
      </c>
      <c r="E48" s="140">
        <v>0</v>
      </c>
      <c r="F48" s="140">
        <v>1</v>
      </c>
      <c r="G48" s="140">
        <v>0</v>
      </c>
      <c r="H48" s="140">
        <v>0</v>
      </c>
      <c r="I48" s="72"/>
      <c r="J48" s="140">
        <v>0</v>
      </c>
      <c r="K48" s="140">
        <v>1</v>
      </c>
      <c r="L48" s="140"/>
    </row>
    <row r="49" spans="1:23">
      <c r="A49" s="18" t="s">
        <v>104</v>
      </c>
      <c r="B49" s="2" t="s">
        <v>105</v>
      </c>
      <c r="C49" s="20">
        <v>508</v>
      </c>
      <c r="D49" s="140">
        <v>200</v>
      </c>
      <c r="E49" s="140">
        <v>1</v>
      </c>
      <c r="F49" s="140">
        <v>1</v>
      </c>
      <c r="G49" s="140" t="s">
        <v>203</v>
      </c>
      <c r="H49" s="140"/>
      <c r="I49" s="140"/>
      <c r="J49" s="140"/>
      <c r="K49" s="140"/>
      <c r="L49" s="140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</row>
    <row r="50" spans="1:23">
      <c r="A50" s="18"/>
      <c r="B50" s="12" t="s">
        <v>106</v>
      </c>
      <c r="C50" s="20"/>
      <c r="D50" s="140"/>
      <c r="E50" s="140"/>
      <c r="F50" s="140"/>
      <c r="G50" s="140"/>
      <c r="H50" s="140"/>
      <c r="I50" s="72"/>
      <c r="J50" s="140"/>
      <c r="K50" s="140"/>
      <c r="L50" s="140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spans="1:23">
      <c r="A51" s="18" t="s">
        <v>107</v>
      </c>
      <c r="B51" s="2" t="s">
        <v>108</v>
      </c>
      <c r="C51" s="20">
        <v>254</v>
      </c>
      <c r="D51" s="140">
        <v>250</v>
      </c>
      <c r="E51" s="140">
        <v>0</v>
      </c>
      <c r="F51" s="140">
        <v>1</v>
      </c>
      <c r="G51" s="140">
        <v>0</v>
      </c>
      <c r="H51" s="140">
        <v>0</v>
      </c>
      <c r="I51" s="72"/>
      <c r="J51" s="140">
        <v>0</v>
      </c>
      <c r="K51" s="140">
        <v>0</v>
      </c>
      <c r="L51" s="140" t="s">
        <v>244</v>
      </c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</row>
    <row r="52" spans="1:23">
      <c r="A52" s="99" t="s">
        <v>245</v>
      </c>
      <c r="B52" s="2" t="s">
        <v>108</v>
      </c>
      <c r="C52" s="20">
        <v>67</v>
      </c>
      <c r="D52" s="140">
        <v>250</v>
      </c>
      <c r="E52" s="140">
        <v>0</v>
      </c>
      <c r="F52" s="140">
        <v>0</v>
      </c>
      <c r="G52" s="140">
        <v>1</v>
      </c>
      <c r="H52" s="140"/>
      <c r="I52" s="72"/>
      <c r="J52" s="140"/>
      <c r="K52" s="140"/>
      <c r="L52" s="92">
        <v>0.75</v>
      </c>
      <c r="M52" s="18"/>
      <c r="N52" s="6"/>
      <c r="O52" s="6"/>
      <c r="P52" s="142"/>
      <c r="Q52" s="142"/>
      <c r="R52" s="142"/>
      <c r="S52" s="142"/>
      <c r="T52" s="142"/>
      <c r="U52" s="106"/>
      <c r="V52" s="142"/>
      <c r="W52" s="142"/>
    </row>
    <row r="53" spans="1:23">
      <c r="A53" s="18" t="s">
        <v>246</v>
      </c>
      <c r="B53" s="2" t="s">
        <v>247</v>
      </c>
      <c r="C53" s="20">
        <v>1202</v>
      </c>
      <c r="D53" s="140">
        <v>250</v>
      </c>
      <c r="E53" s="140">
        <v>2</v>
      </c>
      <c r="F53" s="140">
        <v>1</v>
      </c>
      <c r="G53" s="140" t="s">
        <v>203</v>
      </c>
      <c r="H53" s="140">
        <v>1</v>
      </c>
      <c r="I53" s="72">
        <v>9</v>
      </c>
      <c r="J53" s="140">
        <v>1</v>
      </c>
      <c r="K53" s="140">
        <v>3</v>
      </c>
      <c r="L53" s="140"/>
      <c r="M53" s="18"/>
      <c r="N53" s="6"/>
      <c r="O53" s="6"/>
      <c r="P53" s="142"/>
      <c r="Q53" s="142"/>
      <c r="R53" s="142"/>
      <c r="S53" s="142"/>
      <c r="T53" s="142"/>
      <c r="U53" s="106"/>
      <c r="V53" s="142"/>
      <c r="W53" s="142"/>
    </row>
    <row r="54" spans="1:23">
      <c r="A54" s="18" t="s">
        <v>109</v>
      </c>
      <c r="B54" s="2" t="s">
        <v>110</v>
      </c>
      <c r="C54" s="20">
        <v>358</v>
      </c>
      <c r="D54" s="140">
        <v>250</v>
      </c>
      <c r="E54" s="140">
        <v>1</v>
      </c>
      <c r="F54" s="140">
        <v>0</v>
      </c>
      <c r="G54" s="140">
        <v>0</v>
      </c>
      <c r="H54" s="140">
        <v>0</v>
      </c>
      <c r="I54" s="72"/>
      <c r="J54" s="140">
        <v>1</v>
      </c>
      <c r="K54" s="140">
        <v>0</v>
      </c>
      <c r="L54" s="140"/>
      <c r="M54" s="18"/>
      <c r="N54" s="6"/>
      <c r="O54" s="6"/>
      <c r="P54" s="142"/>
      <c r="Q54" s="142"/>
      <c r="R54" s="142"/>
      <c r="S54" s="142"/>
      <c r="T54" s="142"/>
      <c r="U54" s="106"/>
      <c r="V54" s="142"/>
      <c r="W54" s="142"/>
    </row>
    <row r="55" spans="1:23">
      <c r="A55" s="18" t="s">
        <v>111</v>
      </c>
      <c r="B55" s="2" t="s">
        <v>248</v>
      </c>
      <c r="C55" s="20">
        <v>740</v>
      </c>
      <c r="D55" s="140">
        <v>250</v>
      </c>
      <c r="E55" s="140">
        <v>1</v>
      </c>
      <c r="F55" s="140">
        <v>1</v>
      </c>
      <c r="G55" s="140" t="s">
        <v>203</v>
      </c>
      <c r="H55" s="140">
        <v>1</v>
      </c>
      <c r="I55" s="72">
        <v>7</v>
      </c>
      <c r="J55" s="140">
        <v>1</v>
      </c>
      <c r="K55" s="140">
        <v>1</v>
      </c>
      <c r="L55" s="140"/>
      <c r="M55" s="18"/>
      <c r="N55" s="6"/>
      <c r="O55" s="6"/>
      <c r="P55" s="142"/>
      <c r="Q55" s="142"/>
      <c r="R55" s="142"/>
      <c r="S55" s="142"/>
      <c r="T55" s="142"/>
      <c r="U55" s="106"/>
      <c r="V55" s="142"/>
      <c r="W55" s="142"/>
    </row>
    <row r="56" spans="1:23">
      <c r="A56" s="18" t="s">
        <v>113</v>
      </c>
      <c r="B56" s="2" t="s">
        <v>114</v>
      </c>
      <c r="C56" s="20">
        <v>377</v>
      </c>
      <c r="D56" s="140">
        <v>250</v>
      </c>
      <c r="E56" s="140">
        <v>1</v>
      </c>
      <c r="F56" s="140">
        <v>0</v>
      </c>
      <c r="G56" s="140" t="s">
        <v>203</v>
      </c>
      <c r="H56" s="140">
        <v>0</v>
      </c>
      <c r="I56" s="72"/>
      <c r="J56" s="140">
        <v>0</v>
      </c>
      <c r="K56" s="140">
        <v>1</v>
      </c>
      <c r="L56" s="140"/>
      <c r="M56" s="18"/>
      <c r="N56" s="6"/>
      <c r="O56" s="6"/>
      <c r="P56" s="142"/>
      <c r="Q56" s="142"/>
      <c r="R56" s="142"/>
      <c r="S56" s="142"/>
      <c r="T56" s="142"/>
      <c r="U56" s="106"/>
      <c r="V56" s="142"/>
      <c r="W56" s="142"/>
    </row>
    <row r="57" spans="1:23">
      <c r="A57" s="18" t="s">
        <v>115</v>
      </c>
      <c r="B57" s="2" t="s">
        <v>116</v>
      </c>
      <c r="C57" s="20">
        <v>507</v>
      </c>
      <c r="D57" s="140">
        <v>250</v>
      </c>
      <c r="E57" s="140">
        <v>0</v>
      </c>
      <c r="F57" s="140">
        <v>1</v>
      </c>
      <c r="G57" s="140" t="s">
        <v>203</v>
      </c>
      <c r="H57" s="140">
        <v>1</v>
      </c>
      <c r="I57" s="72">
        <v>7</v>
      </c>
      <c r="J57" s="140">
        <v>0</v>
      </c>
      <c r="K57" s="140">
        <v>1</v>
      </c>
      <c r="L57" s="140"/>
      <c r="M57" s="18"/>
      <c r="N57" s="6"/>
      <c r="O57" s="6"/>
      <c r="P57" s="142"/>
      <c r="Q57" s="142"/>
      <c r="R57" s="142"/>
      <c r="S57" s="142"/>
      <c r="T57" s="142"/>
      <c r="U57" s="106"/>
      <c r="V57" s="142"/>
      <c r="W57" s="142"/>
    </row>
    <row r="58" spans="1:23">
      <c r="A58" s="18" t="s">
        <v>117</v>
      </c>
      <c r="B58" s="2" t="s">
        <v>214</v>
      </c>
      <c r="C58" s="7">
        <v>392</v>
      </c>
      <c r="D58" s="140">
        <v>250</v>
      </c>
      <c r="E58" s="140">
        <v>1</v>
      </c>
      <c r="F58" s="140">
        <v>0</v>
      </c>
      <c r="G58" s="140" t="s">
        <v>203</v>
      </c>
      <c r="H58" s="140"/>
      <c r="I58" s="72"/>
      <c r="J58" s="140"/>
      <c r="K58" s="140"/>
      <c r="L58" s="140"/>
      <c r="M58" s="18"/>
      <c r="N58" s="6"/>
      <c r="O58" s="6"/>
      <c r="P58" s="142"/>
      <c r="Q58" s="142"/>
      <c r="R58" s="142"/>
      <c r="S58" s="142"/>
      <c r="T58" s="142"/>
      <c r="U58" s="106"/>
      <c r="V58" s="142"/>
      <c r="W58" s="142"/>
    </row>
    <row r="59" spans="1:23">
      <c r="A59" s="15" t="s">
        <v>249</v>
      </c>
      <c r="B59" s="2" t="s">
        <v>250</v>
      </c>
      <c r="C59" s="7">
        <v>321</v>
      </c>
      <c r="D59" s="140">
        <v>250</v>
      </c>
      <c r="E59" s="140"/>
      <c r="F59" s="140"/>
      <c r="G59" s="140"/>
      <c r="H59" s="140">
        <v>0</v>
      </c>
      <c r="I59" s="72"/>
      <c r="J59" s="140">
        <v>1</v>
      </c>
      <c r="K59" s="140">
        <v>0</v>
      </c>
      <c r="L59" s="140"/>
      <c r="M59" s="18"/>
      <c r="N59" s="6"/>
      <c r="O59" s="6"/>
      <c r="P59" s="142"/>
      <c r="Q59" s="142"/>
      <c r="R59" s="142"/>
      <c r="S59" s="142"/>
      <c r="T59" s="142"/>
      <c r="U59" s="106"/>
      <c r="V59" s="142"/>
      <c r="W59" s="142"/>
    </row>
    <row r="60" spans="1:23">
      <c r="A60" s="15" t="s">
        <v>119</v>
      </c>
      <c r="B60" s="2" t="s">
        <v>120</v>
      </c>
      <c r="C60" s="7">
        <v>555</v>
      </c>
      <c r="D60" s="140">
        <v>250</v>
      </c>
      <c r="E60" s="140">
        <v>0</v>
      </c>
      <c r="F60" s="140">
        <v>1</v>
      </c>
      <c r="G60" s="140" t="s">
        <v>203</v>
      </c>
      <c r="H60" s="140">
        <v>1</v>
      </c>
      <c r="I60" s="72">
        <v>5</v>
      </c>
      <c r="J60" s="140">
        <v>0</v>
      </c>
      <c r="K60" s="140">
        <v>0</v>
      </c>
      <c r="L60" s="140"/>
      <c r="M60" s="15"/>
      <c r="N60" s="6"/>
      <c r="O60" s="6"/>
      <c r="P60" s="142"/>
      <c r="Q60" s="142"/>
      <c r="R60" s="142"/>
      <c r="S60" s="142"/>
      <c r="T60" s="142"/>
      <c r="U60" s="106"/>
      <c r="V60" s="142"/>
      <c r="W60" s="142"/>
    </row>
    <row r="61" spans="1:23">
      <c r="A61" s="18" t="s">
        <v>121</v>
      </c>
      <c r="B61" s="2" t="s">
        <v>122</v>
      </c>
      <c r="C61" s="7">
        <v>992</v>
      </c>
      <c r="D61" s="140">
        <v>250</v>
      </c>
      <c r="E61" s="140">
        <v>1</v>
      </c>
      <c r="F61" s="140">
        <v>1</v>
      </c>
      <c r="G61" s="140" t="s">
        <v>203</v>
      </c>
      <c r="H61" s="140">
        <v>1</v>
      </c>
      <c r="I61" s="72">
        <v>6</v>
      </c>
      <c r="J61" s="140">
        <v>1</v>
      </c>
      <c r="K61" s="140">
        <v>1</v>
      </c>
      <c r="L61" s="140"/>
      <c r="M61" s="15"/>
      <c r="N61" s="6"/>
      <c r="O61" s="6"/>
      <c r="P61" s="142"/>
      <c r="Q61" s="142"/>
      <c r="R61" s="142"/>
      <c r="S61" s="142"/>
      <c r="T61" s="142"/>
      <c r="U61" s="106"/>
      <c r="V61" s="142"/>
      <c r="W61" s="142"/>
    </row>
    <row r="62" spans="1:23">
      <c r="A62" s="15" t="s">
        <v>123</v>
      </c>
      <c r="B62" s="2" t="s">
        <v>124</v>
      </c>
      <c r="C62" s="7">
        <v>304</v>
      </c>
      <c r="D62" s="140">
        <v>250</v>
      </c>
      <c r="E62" s="140">
        <v>0</v>
      </c>
      <c r="F62" s="140">
        <v>1</v>
      </c>
      <c r="G62" s="140">
        <v>0</v>
      </c>
      <c r="H62" s="140">
        <v>0</v>
      </c>
      <c r="I62" s="72"/>
      <c r="J62" s="140">
        <v>0</v>
      </c>
      <c r="K62" s="140">
        <v>1</v>
      </c>
      <c r="L62" s="140"/>
      <c r="M62" s="18"/>
      <c r="N62" s="6"/>
      <c r="O62" s="6"/>
      <c r="P62" s="142"/>
      <c r="Q62" s="142"/>
      <c r="R62" s="142"/>
      <c r="S62" s="142"/>
      <c r="T62" s="142"/>
      <c r="U62" s="106"/>
      <c r="V62" s="142"/>
      <c r="W62" s="142"/>
    </row>
    <row r="63" spans="1:23">
      <c r="A63" s="15" t="s">
        <v>125</v>
      </c>
      <c r="B63" s="2" t="s">
        <v>126</v>
      </c>
      <c r="C63" s="7">
        <v>656</v>
      </c>
      <c r="D63" s="140">
        <v>250</v>
      </c>
      <c r="E63" s="140">
        <v>1</v>
      </c>
      <c r="F63" s="140">
        <v>1</v>
      </c>
      <c r="G63" s="140" t="s">
        <v>203</v>
      </c>
      <c r="H63" s="140">
        <v>0</v>
      </c>
      <c r="I63" s="72"/>
      <c r="J63" s="140">
        <v>1</v>
      </c>
      <c r="K63" s="140">
        <v>2</v>
      </c>
      <c r="L63" s="140"/>
      <c r="M63" s="15"/>
      <c r="N63" s="6"/>
      <c r="O63" s="6"/>
      <c r="P63" s="142"/>
      <c r="Q63" s="142"/>
      <c r="R63" s="142"/>
      <c r="S63" s="142"/>
      <c r="T63" s="142"/>
      <c r="U63" s="106"/>
      <c r="V63" s="142"/>
      <c r="W63" s="142"/>
    </row>
    <row r="64" spans="1:23">
      <c r="A64" s="15" t="s">
        <v>127</v>
      </c>
      <c r="B64" s="2" t="s">
        <v>128</v>
      </c>
      <c r="C64" s="7">
        <v>20</v>
      </c>
      <c r="D64" s="140">
        <v>250</v>
      </c>
      <c r="E64" s="140">
        <v>0</v>
      </c>
      <c r="F64" s="140">
        <v>0</v>
      </c>
      <c r="G64" s="140">
        <v>1</v>
      </c>
      <c r="H64" s="140">
        <v>0</v>
      </c>
      <c r="I64" s="72"/>
      <c r="J64" s="140">
        <v>0</v>
      </c>
      <c r="K64" s="140">
        <v>0</v>
      </c>
      <c r="L64" s="140"/>
      <c r="M64" s="15"/>
      <c r="N64" s="6"/>
      <c r="O64" s="6"/>
      <c r="P64" s="142"/>
      <c r="Q64" s="142"/>
      <c r="R64" s="142"/>
      <c r="S64" s="142"/>
      <c r="T64" s="142"/>
      <c r="U64" s="106"/>
      <c r="V64" s="142"/>
      <c r="W64" s="142"/>
    </row>
    <row r="65" spans="1:23">
      <c r="A65" s="15" t="s">
        <v>215</v>
      </c>
      <c r="B65" s="2" t="s">
        <v>251</v>
      </c>
      <c r="C65" s="7">
        <v>85</v>
      </c>
      <c r="D65" s="140">
        <v>250</v>
      </c>
      <c r="E65" s="140">
        <v>0</v>
      </c>
      <c r="F65" s="140">
        <v>1</v>
      </c>
      <c r="G65" s="140">
        <v>0</v>
      </c>
      <c r="H65" s="140">
        <v>0</v>
      </c>
      <c r="I65" s="72"/>
      <c r="J65" s="140">
        <v>0</v>
      </c>
      <c r="K65" s="140">
        <v>0</v>
      </c>
      <c r="L65" s="140"/>
      <c r="M65" s="15"/>
      <c r="N65" s="6"/>
      <c r="O65" s="6"/>
      <c r="P65" s="142"/>
      <c r="Q65" s="142"/>
      <c r="R65" s="142"/>
      <c r="S65" s="142"/>
      <c r="T65" s="142"/>
      <c r="U65" s="106"/>
      <c r="V65" s="142"/>
      <c r="W65" s="142"/>
    </row>
    <row r="66" spans="1:23">
      <c r="A66" s="15" t="s">
        <v>129</v>
      </c>
      <c r="B66" s="2" t="s">
        <v>252</v>
      </c>
      <c r="C66" s="7">
        <v>22</v>
      </c>
      <c r="D66" s="140">
        <v>250</v>
      </c>
      <c r="E66" s="140">
        <v>0</v>
      </c>
      <c r="F66" s="140">
        <v>0</v>
      </c>
      <c r="G66" s="140">
        <v>1</v>
      </c>
      <c r="H66" s="140"/>
      <c r="I66" s="72"/>
      <c r="J66" s="140"/>
      <c r="K66" s="140"/>
      <c r="L66" s="140"/>
      <c r="M66" s="15"/>
      <c r="N66" s="6"/>
      <c r="O66" s="6"/>
      <c r="P66" s="142"/>
      <c r="Q66" s="142"/>
      <c r="R66" s="142"/>
      <c r="S66" s="142"/>
      <c r="T66" s="142"/>
      <c r="U66" s="106"/>
      <c r="V66" s="142"/>
      <c r="W66" s="142"/>
    </row>
    <row r="67" spans="1:23">
      <c r="A67" s="2"/>
      <c r="B67" s="28" t="s">
        <v>131</v>
      </c>
      <c r="C67" s="13"/>
      <c r="D67" s="140"/>
      <c r="E67" s="140"/>
      <c r="F67" s="140"/>
      <c r="G67" s="140"/>
      <c r="H67" s="140"/>
      <c r="I67" s="72"/>
      <c r="J67" s="140"/>
      <c r="K67" s="140"/>
      <c r="L67" s="140"/>
      <c r="M67" s="15"/>
      <c r="N67" s="6"/>
      <c r="O67" s="6"/>
      <c r="P67" s="142"/>
      <c r="Q67" s="142"/>
      <c r="R67" s="142"/>
      <c r="S67" s="142"/>
      <c r="T67" s="142"/>
      <c r="U67" s="106"/>
      <c r="V67" s="142"/>
      <c r="W67" s="142"/>
    </row>
    <row r="68" spans="1:23">
      <c r="A68" s="15" t="s">
        <v>132</v>
      </c>
      <c r="B68" s="2" t="s">
        <v>133</v>
      </c>
      <c r="C68" s="20">
        <v>860</v>
      </c>
      <c r="D68" s="140">
        <v>200</v>
      </c>
      <c r="E68" s="140">
        <v>1</v>
      </c>
      <c r="F68" s="140">
        <v>1</v>
      </c>
      <c r="G68" s="140" t="s">
        <v>203</v>
      </c>
      <c r="H68" s="140">
        <v>1</v>
      </c>
      <c r="I68" s="72">
        <v>2</v>
      </c>
      <c r="J68" s="140">
        <v>1</v>
      </c>
      <c r="K68" s="140">
        <v>2</v>
      </c>
      <c r="L68" s="140" t="s">
        <v>253</v>
      </c>
      <c r="M68" s="13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1:23">
      <c r="A69" s="15" t="s">
        <v>134</v>
      </c>
      <c r="B69" s="2" t="s">
        <v>135</v>
      </c>
      <c r="C69" s="20">
        <v>557</v>
      </c>
      <c r="D69" s="140">
        <v>200</v>
      </c>
      <c r="E69" s="140">
        <v>1</v>
      </c>
      <c r="F69" s="140">
        <v>1</v>
      </c>
      <c r="G69" s="140" t="s">
        <v>203</v>
      </c>
      <c r="H69" s="140">
        <v>1</v>
      </c>
      <c r="I69" s="72">
        <v>3</v>
      </c>
      <c r="J69" s="140">
        <v>0</v>
      </c>
      <c r="K69" s="140">
        <v>3</v>
      </c>
      <c r="L69" s="92">
        <v>0.75</v>
      </c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</row>
    <row r="70" spans="1:23">
      <c r="A70" s="15" t="s">
        <v>136</v>
      </c>
      <c r="B70" s="2" t="s">
        <v>137</v>
      </c>
      <c r="C70" s="20">
        <v>1240</v>
      </c>
      <c r="D70" s="140">
        <v>200</v>
      </c>
      <c r="E70" s="140">
        <v>2</v>
      </c>
      <c r="F70" s="140">
        <v>1</v>
      </c>
      <c r="G70" s="140" t="s">
        <v>203</v>
      </c>
      <c r="H70" s="140">
        <v>1</v>
      </c>
      <c r="I70" s="72">
        <v>9</v>
      </c>
      <c r="J70" s="140">
        <v>2</v>
      </c>
      <c r="K70" s="140">
        <v>3</v>
      </c>
      <c r="L70" s="140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</row>
    <row r="71" spans="1:23">
      <c r="A71" s="15"/>
      <c r="B71" s="12" t="s">
        <v>139</v>
      </c>
      <c r="C71" s="20"/>
      <c r="D71" s="140"/>
      <c r="E71" s="140"/>
      <c r="F71" s="140"/>
      <c r="G71" s="140"/>
      <c r="H71" s="140"/>
      <c r="I71" s="72"/>
      <c r="J71" s="140"/>
      <c r="K71" s="140"/>
      <c r="L71" s="140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</row>
    <row r="72" spans="1:23">
      <c r="A72" s="15" t="s">
        <v>140</v>
      </c>
      <c r="B72" s="2" t="s">
        <v>141</v>
      </c>
      <c r="C72" s="20">
        <v>988</v>
      </c>
      <c r="D72" s="140">
        <v>200</v>
      </c>
      <c r="E72" s="140">
        <v>2</v>
      </c>
      <c r="F72" s="140">
        <v>1</v>
      </c>
      <c r="G72" s="140" t="s">
        <v>203</v>
      </c>
      <c r="H72" s="140">
        <v>1</v>
      </c>
      <c r="I72" s="72">
        <v>10</v>
      </c>
      <c r="J72" s="140">
        <v>0</v>
      </c>
      <c r="K72" s="140">
        <v>3</v>
      </c>
      <c r="L72" s="140" t="s">
        <v>254</v>
      </c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</row>
    <row r="73" spans="1:23">
      <c r="A73" s="18" t="s">
        <v>143</v>
      </c>
      <c r="B73" s="2" t="s">
        <v>199</v>
      </c>
      <c r="C73" s="20">
        <v>943</v>
      </c>
      <c r="D73" s="140">
        <v>200</v>
      </c>
      <c r="E73" s="140">
        <v>1</v>
      </c>
      <c r="F73" s="140">
        <v>2</v>
      </c>
      <c r="G73" s="140" t="s">
        <v>203</v>
      </c>
      <c r="H73" s="140">
        <v>2</v>
      </c>
      <c r="I73" s="72" t="s">
        <v>255</v>
      </c>
      <c r="J73" s="140">
        <v>0</v>
      </c>
      <c r="K73" s="140">
        <v>1</v>
      </c>
      <c r="L73" s="92">
        <v>0.5</v>
      </c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</row>
    <row r="74" spans="1:23">
      <c r="A74" s="18"/>
      <c r="B74" s="12" t="s">
        <v>145</v>
      </c>
      <c r="C74" s="20"/>
      <c r="D74" s="140"/>
      <c r="E74" s="140"/>
      <c r="F74" s="140"/>
      <c r="G74" s="140"/>
      <c r="H74" s="140"/>
      <c r="I74" s="72"/>
      <c r="J74" s="140"/>
      <c r="K74" s="140"/>
      <c r="L74" s="140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</row>
    <row r="75" spans="1:23">
      <c r="A75" s="15" t="s">
        <v>146</v>
      </c>
      <c r="B75" s="2" t="s">
        <v>147</v>
      </c>
      <c r="C75" s="20">
        <v>1065</v>
      </c>
      <c r="D75" s="140">
        <v>250</v>
      </c>
      <c r="E75" s="140">
        <v>1</v>
      </c>
      <c r="F75" s="140">
        <v>1</v>
      </c>
      <c r="G75" s="140" t="s">
        <v>203</v>
      </c>
      <c r="H75" s="140">
        <v>0</v>
      </c>
      <c r="I75" s="72"/>
      <c r="J75" s="140">
        <v>1</v>
      </c>
      <c r="K75" s="140">
        <v>4</v>
      </c>
      <c r="L75" s="140" t="s">
        <v>256</v>
      </c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</row>
    <row r="76" spans="1:23">
      <c r="A76" s="15" t="s">
        <v>148</v>
      </c>
      <c r="B76" s="2" t="s">
        <v>149</v>
      </c>
      <c r="C76" s="20">
        <v>1920</v>
      </c>
      <c r="D76" s="140">
        <v>250</v>
      </c>
      <c r="E76" s="140">
        <v>2</v>
      </c>
      <c r="F76" s="140">
        <v>2</v>
      </c>
      <c r="G76" s="140" t="s">
        <v>203</v>
      </c>
      <c r="H76" s="140">
        <v>2</v>
      </c>
      <c r="I76" s="72" t="s">
        <v>257</v>
      </c>
      <c r="J76" s="140">
        <v>2</v>
      </c>
      <c r="K76" s="140">
        <v>2</v>
      </c>
      <c r="L76" s="92">
        <v>0.83</v>
      </c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</row>
    <row r="77" spans="1:23">
      <c r="A77" s="15"/>
      <c r="B77" s="12" t="s">
        <v>150</v>
      </c>
      <c r="C77" s="20"/>
      <c r="D77" s="140"/>
      <c r="E77" s="140"/>
      <c r="F77" s="140"/>
      <c r="G77" s="140"/>
      <c r="H77" s="140"/>
      <c r="I77" s="72"/>
      <c r="J77" s="140"/>
      <c r="K77" s="140"/>
      <c r="L77" s="140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</row>
    <row r="78" spans="1:23">
      <c r="A78" s="15" t="s">
        <v>151</v>
      </c>
      <c r="B78" s="2" t="s">
        <v>152</v>
      </c>
      <c r="C78" s="20">
        <v>1377</v>
      </c>
      <c r="D78" s="140">
        <v>250</v>
      </c>
      <c r="E78" s="140">
        <v>1</v>
      </c>
      <c r="F78" s="140">
        <v>2</v>
      </c>
      <c r="G78" s="140" t="s">
        <v>203</v>
      </c>
      <c r="H78" s="140">
        <v>1</v>
      </c>
      <c r="I78" s="72">
        <v>10</v>
      </c>
      <c r="J78" s="140">
        <v>1</v>
      </c>
      <c r="K78" s="140">
        <v>3</v>
      </c>
      <c r="L78" s="140" t="s">
        <v>258</v>
      </c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</row>
    <row r="79" spans="1:23">
      <c r="A79" s="15"/>
      <c r="B79" s="12" t="s">
        <v>153</v>
      </c>
      <c r="C79" s="20"/>
      <c r="D79" s="140"/>
      <c r="E79" s="140"/>
      <c r="F79" s="140"/>
      <c r="G79" s="140"/>
      <c r="H79" s="140"/>
      <c r="I79" s="72"/>
      <c r="J79" s="140"/>
      <c r="K79" s="140"/>
      <c r="L79" s="92">
        <v>0.66</v>
      </c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</row>
    <row r="80" spans="1:23">
      <c r="A80" s="15" t="s">
        <v>154</v>
      </c>
      <c r="B80" s="2" t="s">
        <v>155</v>
      </c>
      <c r="C80" s="20">
        <v>849</v>
      </c>
      <c r="D80" s="140">
        <v>250</v>
      </c>
      <c r="E80" s="140">
        <v>1</v>
      </c>
      <c r="F80" s="140">
        <v>1</v>
      </c>
      <c r="G80" s="140" t="s">
        <v>203</v>
      </c>
      <c r="H80" s="140">
        <v>1</v>
      </c>
      <c r="I80" s="72">
        <v>6</v>
      </c>
      <c r="J80" s="140">
        <v>1</v>
      </c>
      <c r="K80" s="140">
        <v>0</v>
      </c>
      <c r="L80" s="140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</row>
    <row r="81" spans="1:13">
      <c r="A81" s="15" t="s">
        <v>156</v>
      </c>
      <c r="B81" s="2" t="s">
        <v>157</v>
      </c>
      <c r="C81" s="20">
        <v>1029</v>
      </c>
      <c r="D81" s="140">
        <v>250</v>
      </c>
      <c r="E81" s="140">
        <v>0</v>
      </c>
      <c r="F81" s="140">
        <v>2</v>
      </c>
      <c r="G81" s="140" t="s">
        <v>203</v>
      </c>
      <c r="H81" s="140">
        <v>2</v>
      </c>
      <c r="I81" s="72" t="s">
        <v>255</v>
      </c>
      <c r="J81" s="140">
        <v>0</v>
      </c>
      <c r="K81" s="140">
        <v>1</v>
      </c>
      <c r="L81" s="140" t="s">
        <v>259</v>
      </c>
      <c r="M81" s="137"/>
    </row>
    <row r="82" spans="1:13">
      <c r="A82" s="15" t="s">
        <v>158</v>
      </c>
      <c r="B82" s="2" t="s">
        <v>260</v>
      </c>
      <c r="C82" s="20">
        <v>205</v>
      </c>
      <c r="D82" s="140">
        <v>250</v>
      </c>
      <c r="E82" s="140">
        <v>0</v>
      </c>
      <c r="F82" s="140">
        <v>0</v>
      </c>
      <c r="G82" s="140">
        <v>1</v>
      </c>
      <c r="H82" s="140">
        <v>1</v>
      </c>
      <c r="I82" s="72"/>
      <c r="J82" s="140">
        <v>0</v>
      </c>
      <c r="K82" s="140">
        <v>0</v>
      </c>
      <c r="L82" s="92">
        <v>1</v>
      </c>
      <c r="M82" s="137"/>
    </row>
    <row r="83" spans="1:13">
      <c r="A83" s="15" t="s">
        <v>160</v>
      </c>
      <c r="B83" s="2" t="s">
        <v>261</v>
      </c>
      <c r="C83" s="20">
        <v>106</v>
      </c>
      <c r="D83" s="140">
        <v>250</v>
      </c>
      <c r="E83" s="140">
        <v>1</v>
      </c>
      <c r="F83" s="140">
        <v>0</v>
      </c>
      <c r="G83" s="140">
        <v>0</v>
      </c>
      <c r="H83" s="140">
        <v>0</v>
      </c>
      <c r="I83" s="72"/>
      <c r="J83" s="140">
        <v>0</v>
      </c>
      <c r="K83" s="140">
        <v>0</v>
      </c>
      <c r="L83" s="140"/>
      <c r="M83" s="137"/>
    </row>
    <row r="84" spans="1:13">
      <c r="A84" s="15"/>
      <c r="B84" s="12" t="s">
        <v>162</v>
      </c>
      <c r="C84" s="20"/>
      <c r="D84" s="140"/>
      <c r="E84" s="140"/>
      <c r="F84" s="140"/>
      <c r="G84" s="140"/>
      <c r="H84" s="140"/>
      <c r="I84" s="72"/>
      <c r="J84" s="140"/>
      <c r="K84" s="140"/>
      <c r="L84" s="140"/>
      <c r="M84" s="137"/>
    </row>
    <row r="85" spans="1:13">
      <c r="A85" s="15" t="s">
        <v>163</v>
      </c>
      <c r="B85" s="2" t="s">
        <v>164</v>
      </c>
      <c r="C85" s="20">
        <v>407</v>
      </c>
      <c r="D85" s="140">
        <v>200</v>
      </c>
      <c r="E85" s="140">
        <v>0</v>
      </c>
      <c r="F85" s="140">
        <v>1</v>
      </c>
      <c r="G85" s="140" t="s">
        <v>203</v>
      </c>
      <c r="H85" s="140">
        <v>1</v>
      </c>
      <c r="I85" s="72">
        <v>4</v>
      </c>
      <c r="J85" s="140">
        <v>0</v>
      </c>
      <c r="K85" s="140">
        <v>1</v>
      </c>
      <c r="L85" s="140"/>
      <c r="M85" s="137"/>
    </row>
    <row r="86" spans="1:13">
      <c r="A86" s="15" t="s">
        <v>165</v>
      </c>
      <c r="B86" s="2" t="s">
        <v>166</v>
      </c>
      <c r="C86" s="20">
        <v>392</v>
      </c>
      <c r="D86" s="140">
        <v>200</v>
      </c>
      <c r="E86" s="140">
        <v>0</v>
      </c>
      <c r="F86" s="140">
        <v>1</v>
      </c>
      <c r="G86" s="140" t="s">
        <v>203</v>
      </c>
      <c r="H86" s="140">
        <v>1</v>
      </c>
      <c r="I86" s="72">
        <v>6</v>
      </c>
      <c r="J86" s="140">
        <v>0</v>
      </c>
      <c r="K86" s="140">
        <v>0</v>
      </c>
      <c r="L86" s="140" t="s">
        <v>262</v>
      </c>
      <c r="M86" s="137"/>
    </row>
    <row r="87" spans="1:13">
      <c r="A87" s="15" t="s">
        <v>167</v>
      </c>
      <c r="B87" s="2" t="s">
        <v>263</v>
      </c>
      <c r="C87" s="20">
        <v>588</v>
      </c>
      <c r="D87" s="140">
        <v>200</v>
      </c>
      <c r="E87" s="140">
        <v>1</v>
      </c>
      <c r="F87" s="140">
        <v>1</v>
      </c>
      <c r="G87" s="140" t="s">
        <v>203</v>
      </c>
      <c r="H87" s="140">
        <v>0</v>
      </c>
      <c r="I87" s="72"/>
      <c r="J87" s="140">
        <v>1</v>
      </c>
      <c r="K87" s="140">
        <v>2</v>
      </c>
      <c r="L87" s="92">
        <v>0.89</v>
      </c>
      <c r="M87" s="137"/>
    </row>
    <row r="88" spans="1:13">
      <c r="A88" s="15" t="s">
        <v>169</v>
      </c>
      <c r="B88" s="2" t="s">
        <v>170</v>
      </c>
      <c r="C88" s="20">
        <v>334</v>
      </c>
      <c r="D88" s="140">
        <v>200</v>
      </c>
      <c r="E88" s="140">
        <v>0</v>
      </c>
      <c r="F88" s="140">
        <v>1</v>
      </c>
      <c r="G88" s="140" t="s">
        <v>203</v>
      </c>
      <c r="H88" s="140">
        <v>1</v>
      </c>
      <c r="I88" s="72">
        <v>9</v>
      </c>
      <c r="J88" s="140">
        <v>0</v>
      </c>
      <c r="K88" s="140">
        <v>0</v>
      </c>
      <c r="L88" s="140"/>
      <c r="M88" s="137"/>
    </row>
    <row r="89" spans="1:13">
      <c r="A89" s="15" t="s">
        <v>171</v>
      </c>
      <c r="B89" s="2" t="s">
        <v>172</v>
      </c>
      <c r="C89" s="7">
        <v>652</v>
      </c>
      <c r="D89" s="140">
        <v>200</v>
      </c>
      <c r="E89" s="140">
        <v>1</v>
      </c>
      <c r="F89" s="140">
        <v>1</v>
      </c>
      <c r="G89" s="140" t="s">
        <v>203</v>
      </c>
      <c r="H89" s="140">
        <v>1</v>
      </c>
      <c r="I89" s="72">
        <v>13</v>
      </c>
      <c r="J89" s="140">
        <v>1</v>
      </c>
      <c r="K89" s="140">
        <v>2</v>
      </c>
      <c r="L89" s="140"/>
      <c r="M89" s="137"/>
    </row>
    <row r="90" spans="1:13">
      <c r="A90" s="15" t="s">
        <v>174</v>
      </c>
      <c r="B90" s="2" t="s">
        <v>264</v>
      </c>
      <c r="C90" s="7">
        <v>108</v>
      </c>
      <c r="D90" s="140">
        <v>200</v>
      </c>
      <c r="E90" s="140">
        <v>0</v>
      </c>
      <c r="F90" s="140">
        <v>0</v>
      </c>
      <c r="G90" s="140">
        <v>1</v>
      </c>
      <c r="H90" s="140">
        <v>0</v>
      </c>
      <c r="I90" s="72"/>
      <c r="J90" s="140">
        <v>0</v>
      </c>
      <c r="K90" s="140">
        <v>0</v>
      </c>
      <c r="L90" s="140"/>
      <c r="M90" s="137"/>
    </row>
    <row r="91" spans="1:13">
      <c r="A91" s="22" t="s">
        <v>176</v>
      </c>
      <c r="B91" s="6" t="s">
        <v>177</v>
      </c>
      <c r="C91" s="7">
        <v>504</v>
      </c>
      <c r="D91" s="140">
        <v>200</v>
      </c>
      <c r="E91" s="140">
        <v>1</v>
      </c>
      <c r="F91" s="140">
        <v>1</v>
      </c>
      <c r="G91" s="140" t="s">
        <v>203</v>
      </c>
      <c r="H91" s="140">
        <v>1</v>
      </c>
      <c r="I91" s="72">
        <v>9</v>
      </c>
      <c r="J91" s="140">
        <v>1</v>
      </c>
      <c r="K91" s="140">
        <v>2</v>
      </c>
      <c r="L91" s="140"/>
      <c r="M91" s="137" t="s">
        <v>265</v>
      </c>
    </row>
    <row r="92" spans="1:13">
      <c r="A92" s="22"/>
      <c r="B92" s="8" t="s">
        <v>178</v>
      </c>
      <c r="C92" s="7"/>
      <c r="D92" s="140"/>
      <c r="E92" s="140"/>
      <c r="F92" s="140"/>
      <c r="G92" s="140"/>
      <c r="H92" s="140"/>
      <c r="I92" s="72"/>
      <c r="J92" s="140"/>
      <c r="K92" s="140"/>
      <c r="L92" s="140"/>
      <c r="M92" s="101"/>
    </row>
    <row r="93" spans="1:13">
      <c r="A93" s="15" t="s">
        <v>179</v>
      </c>
      <c r="B93" s="2" t="s">
        <v>266</v>
      </c>
      <c r="C93" s="20">
        <v>139</v>
      </c>
      <c r="D93" s="140">
        <v>250</v>
      </c>
      <c r="E93" s="140">
        <v>0</v>
      </c>
      <c r="F93" s="140">
        <v>0</v>
      </c>
      <c r="G93" s="140">
        <v>1</v>
      </c>
      <c r="H93" s="140">
        <v>0</v>
      </c>
      <c r="I93" s="72"/>
      <c r="J93" s="140">
        <v>0</v>
      </c>
      <c r="K93" s="140">
        <v>0</v>
      </c>
      <c r="L93" s="140"/>
      <c r="M93" s="102"/>
    </row>
    <row r="94" spans="1:13">
      <c r="A94" s="15" t="s">
        <v>181</v>
      </c>
      <c r="B94" s="2" t="s">
        <v>182</v>
      </c>
      <c r="C94" s="20">
        <v>322</v>
      </c>
      <c r="D94" s="140">
        <v>250</v>
      </c>
      <c r="E94" s="140">
        <v>0</v>
      </c>
      <c r="F94" s="140">
        <v>1</v>
      </c>
      <c r="G94" s="140">
        <v>0</v>
      </c>
      <c r="H94" s="140">
        <v>0</v>
      </c>
      <c r="I94" s="72"/>
      <c r="J94" s="140">
        <v>0</v>
      </c>
      <c r="K94" s="140">
        <v>0</v>
      </c>
      <c r="L94" s="140" t="s">
        <v>239</v>
      </c>
      <c r="M94" s="102"/>
    </row>
    <row r="95" spans="1:13">
      <c r="A95" s="15" t="s">
        <v>183</v>
      </c>
      <c r="B95" s="2" t="s">
        <v>184</v>
      </c>
      <c r="C95" s="20">
        <v>1879</v>
      </c>
      <c r="D95" s="140">
        <v>250</v>
      </c>
      <c r="E95" s="140">
        <v>2</v>
      </c>
      <c r="F95" s="140">
        <v>2</v>
      </c>
      <c r="G95" s="140" t="s">
        <v>203</v>
      </c>
      <c r="H95" s="140">
        <v>2</v>
      </c>
      <c r="I95" s="72" t="s">
        <v>267</v>
      </c>
      <c r="J95" s="140">
        <v>1</v>
      </c>
      <c r="K95" s="140">
        <v>5</v>
      </c>
      <c r="L95" s="92">
        <v>0.67</v>
      </c>
      <c r="M95" s="102"/>
    </row>
    <row r="96" spans="1:13">
      <c r="A96" s="15" t="s">
        <v>185</v>
      </c>
      <c r="B96" s="2" t="s">
        <v>186</v>
      </c>
      <c r="C96" s="20">
        <v>259</v>
      </c>
      <c r="D96" s="140">
        <v>250</v>
      </c>
      <c r="E96" s="140">
        <v>0</v>
      </c>
      <c r="F96" s="140">
        <v>1</v>
      </c>
      <c r="G96" s="140">
        <v>0</v>
      </c>
      <c r="H96" s="140">
        <v>0</v>
      </c>
      <c r="I96" s="72"/>
      <c r="J96" s="140">
        <v>1</v>
      </c>
      <c r="K96" s="140">
        <v>0</v>
      </c>
      <c r="L96" s="140"/>
      <c r="M96" s="102"/>
    </row>
    <row r="97" spans="1:13">
      <c r="A97" s="15" t="s">
        <v>187</v>
      </c>
      <c r="B97" s="2" t="s">
        <v>268</v>
      </c>
      <c r="C97" s="20">
        <v>732</v>
      </c>
      <c r="D97" s="140">
        <v>250</v>
      </c>
      <c r="E97" s="140">
        <v>1</v>
      </c>
      <c r="F97" s="140">
        <v>1</v>
      </c>
      <c r="G97" s="140" t="s">
        <v>203</v>
      </c>
      <c r="H97" s="140">
        <v>1</v>
      </c>
      <c r="I97" s="72">
        <v>6</v>
      </c>
      <c r="J97" s="140">
        <v>0</v>
      </c>
      <c r="K97" s="140">
        <v>4</v>
      </c>
      <c r="L97" s="140"/>
      <c r="M97" s="102"/>
    </row>
    <row r="98" spans="1:13">
      <c r="A98" s="22" t="s">
        <v>189</v>
      </c>
      <c r="B98" s="6" t="s">
        <v>190</v>
      </c>
      <c r="C98" s="20">
        <v>1250</v>
      </c>
      <c r="D98" s="140">
        <v>250</v>
      </c>
      <c r="E98" s="140">
        <v>1</v>
      </c>
      <c r="F98" s="140">
        <v>2</v>
      </c>
      <c r="G98" s="140" t="s">
        <v>203</v>
      </c>
      <c r="H98" s="140">
        <v>2</v>
      </c>
      <c r="I98" s="72" t="s">
        <v>101</v>
      </c>
      <c r="J98" s="140">
        <v>1</v>
      </c>
      <c r="K98" s="140">
        <v>4</v>
      </c>
      <c r="L98" s="140"/>
      <c r="M98" s="102"/>
    </row>
    <row r="99" spans="1:13">
      <c r="A99" s="22" t="s">
        <v>191</v>
      </c>
      <c r="B99" s="6" t="s">
        <v>269</v>
      </c>
      <c r="C99" s="20">
        <v>96</v>
      </c>
      <c r="D99" s="140">
        <v>250</v>
      </c>
      <c r="E99" s="140">
        <v>0</v>
      </c>
      <c r="F99" s="140">
        <v>0</v>
      </c>
      <c r="G99" s="140">
        <v>1</v>
      </c>
      <c r="H99" s="140">
        <v>0</v>
      </c>
      <c r="I99" s="72"/>
      <c r="J99" s="140">
        <v>0</v>
      </c>
      <c r="K99" s="140">
        <v>0</v>
      </c>
      <c r="L99" s="140"/>
      <c r="M99" s="102"/>
    </row>
    <row r="100" spans="1:13" ht="15.75" thickBot="1">
      <c r="A100" s="23" t="s">
        <v>193</v>
      </c>
      <c r="B100" s="24" t="s">
        <v>270</v>
      </c>
      <c r="C100" s="25">
        <v>44</v>
      </c>
      <c r="D100" s="44">
        <v>250</v>
      </c>
      <c r="E100" s="3">
        <v>0</v>
      </c>
      <c r="F100" s="3">
        <v>1</v>
      </c>
      <c r="G100" s="3">
        <v>0</v>
      </c>
      <c r="H100" s="3">
        <v>0</v>
      </c>
      <c r="I100" s="74"/>
      <c r="J100" s="3">
        <v>0</v>
      </c>
      <c r="K100" s="3">
        <v>0</v>
      </c>
      <c r="L100" s="3"/>
      <c r="M100" s="102"/>
    </row>
    <row r="101" spans="1:13" ht="15.75">
      <c r="A101" s="15"/>
      <c r="B101" s="100" t="s">
        <v>195</v>
      </c>
      <c r="C101" s="21">
        <f>SUM(C4:C100)</f>
        <v>48590</v>
      </c>
      <c r="D101" s="26"/>
      <c r="E101" s="26">
        <f>SUM(E4:E100)</f>
        <v>60</v>
      </c>
      <c r="F101" s="26">
        <f>SUM(F4:F100)</f>
        <v>71</v>
      </c>
      <c r="G101" s="26">
        <f>SUM(G4:G100)</f>
        <v>15</v>
      </c>
      <c r="H101" s="26">
        <f>SUM(H4:H100)</f>
        <v>51</v>
      </c>
      <c r="I101" s="26"/>
      <c r="J101" s="26">
        <f>SUM(J4:J100)</f>
        <v>38</v>
      </c>
      <c r="K101" s="140">
        <f>SUM(K4:K100)</f>
        <v>110</v>
      </c>
      <c r="L101" s="140"/>
      <c r="M101" s="103"/>
    </row>
    <row r="102" spans="1:13">
      <c r="A102" s="137"/>
      <c r="B102" s="137"/>
      <c r="C102" s="137"/>
      <c r="D102" s="143"/>
      <c r="E102" s="143"/>
      <c r="F102" s="143"/>
      <c r="G102" s="143"/>
      <c r="H102" s="104"/>
      <c r="I102" s="105"/>
      <c r="J102" s="104"/>
      <c r="K102" s="104"/>
      <c r="L102" s="69"/>
      <c r="M102" s="101"/>
    </row>
  </sheetData>
  <mergeCells count="2">
    <mergeCell ref="E2:G2"/>
    <mergeCell ref="H2:K2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8"/>
  <sheetViews>
    <sheetView workbookViewId="0" xr3:uid="{F9CF3CF3-643B-5BE6-8B46-32C596A47465}">
      <selection activeCell="E8" sqref="E8"/>
    </sheetView>
  </sheetViews>
  <sheetFormatPr defaultColWidth="9.140625" defaultRowHeight="15"/>
  <cols>
    <col min="1" max="1" width="6.7109375" customWidth="1"/>
    <col min="2" max="2" width="25" bestFit="1" customWidth="1"/>
    <col min="3" max="3" width="6.7109375" bestFit="1" customWidth="1"/>
    <col min="4" max="4" width="12.85546875" style="41" bestFit="1" customWidth="1"/>
    <col min="5" max="5" width="7" style="41" customWidth="1"/>
    <col min="6" max="6" width="6.28515625" style="41" customWidth="1"/>
    <col min="7" max="7" width="5.140625" style="41" bestFit="1" customWidth="1"/>
    <col min="8" max="8" width="6.140625" style="41" customWidth="1"/>
    <col min="9" max="9" width="8.140625" style="96" bestFit="1" customWidth="1"/>
    <col min="10" max="10" width="7.7109375" style="41" customWidth="1"/>
    <col min="11" max="11" width="7.28515625" style="41" bestFit="1" customWidth="1"/>
    <col min="12" max="12" width="17.28515625" style="41" bestFit="1" customWidth="1"/>
    <col min="13" max="13" width="6.140625" style="41" customWidth="1"/>
    <col min="14" max="14" width="18.7109375" bestFit="1" customWidth="1"/>
    <col min="15" max="15" width="6.28515625" bestFit="1" customWidth="1"/>
    <col min="16" max="16" width="7.28515625" customWidth="1"/>
  </cols>
  <sheetData>
    <row r="1" spans="1:17" ht="15.75">
      <c r="A1" s="9" t="s">
        <v>0</v>
      </c>
      <c r="B1" s="31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37"/>
    </row>
    <row r="2" spans="1:17">
      <c r="A2" s="2"/>
      <c r="B2" s="10">
        <v>2013</v>
      </c>
      <c r="C2" s="11" t="s">
        <v>1</v>
      </c>
      <c r="D2" s="10" t="s">
        <v>2</v>
      </c>
      <c r="E2" s="152" t="s">
        <v>271</v>
      </c>
      <c r="F2" s="155"/>
      <c r="G2" s="156"/>
      <c r="H2" s="152" t="s">
        <v>224</v>
      </c>
      <c r="I2" s="153"/>
      <c r="J2" s="153"/>
      <c r="K2" s="154"/>
      <c r="L2" s="67"/>
      <c r="M2" s="67"/>
      <c r="N2" s="157"/>
      <c r="O2" s="158"/>
      <c r="P2" s="158"/>
      <c r="Q2" s="67"/>
    </row>
    <row r="3" spans="1:17" ht="15.75" thickBot="1">
      <c r="A3" s="2"/>
      <c r="B3" s="27" t="s">
        <v>11</v>
      </c>
      <c r="C3" s="13"/>
      <c r="D3" s="44" t="s">
        <v>5</v>
      </c>
      <c r="E3" s="3" t="s">
        <v>6</v>
      </c>
      <c r="F3" s="4" t="s">
        <v>7</v>
      </c>
      <c r="G3" s="5" t="s">
        <v>8</v>
      </c>
      <c r="H3" s="3" t="s">
        <v>6</v>
      </c>
      <c r="I3" s="71" t="s">
        <v>10</v>
      </c>
      <c r="J3" s="4" t="s">
        <v>7</v>
      </c>
      <c r="K3" s="4" t="s">
        <v>8</v>
      </c>
      <c r="L3" s="142"/>
      <c r="M3" s="142"/>
      <c r="N3" s="142"/>
      <c r="O3" s="142"/>
      <c r="P3" s="142"/>
      <c r="Q3" s="67"/>
    </row>
    <row r="4" spans="1:17">
      <c r="A4" s="15" t="s">
        <v>12</v>
      </c>
      <c r="B4" s="2" t="s">
        <v>272</v>
      </c>
      <c r="C4" s="16">
        <v>60</v>
      </c>
      <c r="D4" s="140">
        <v>250</v>
      </c>
      <c r="E4" s="140">
        <v>0</v>
      </c>
      <c r="F4" s="140">
        <v>0</v>
      </c>
      <c r="G4" s="140">
        <v>1</v>
      </c>
      <c r="H4" s="140">
        <v>0</v>
      </c>
      <c r="I4" s="72"/>
      <c r="J4" s="140">
        <v>0</v>
      </c>
      <c r="K4" s="140">
        <v>0</v>
      </c>
      <c r="L4" s="140"/>
      <c r="M4" s="142"/>
      <c r="N4" s="35"/>
      <c r="O4" s="35"/>
      <c r="P4" s="35"/>
      <c r="Q4" s="67"/>
    </row>
    <row r="5" spans="1:17">
      <c r="A5" s="18" t="s">
        <v>16</v>
      </c>
      <c r="B5" s="2" t="s">
        <v>226</v>
      </c>
      <c r="C5" s="7">
        <v>255</v>
      </c>
      <c r="D5" s="140">
        <v>250</v>
      </c>
      <c r="E5" s="140">
        <v>1</v>
      </c>
      <c r="F5" s="140">
        <v>0</v>
      </c>
      <c r="G5" s="140">
        <v>0</v>
      </c>
      <c r="H5" s="140">
        <v>1</v>
      </c>
      <c r="I5" s="72">
        <v>9</v>
      </c>
      <c r="J5" s="140">
        <v>0</v>
      </c>
      <c r="K5" s="140">
        <v>0</v>
      </c>
      <c r="L5" s="140" t="s">
        <v>273</v>
      </c>
      <c r="M5" s="142"/>
      <c r="N5" s="35"/>
      <c r="O5" s="35"/>
      <c r="P5" s="35"/>
      <c r="Q5" s="67"/>
    </row>
    <row r="6" spans="1:17">
      <c r="A6" s="18" t="s">
        <v>18</v>
      </c>
      <c r="B6" s="2" t="s">
        <v>19</v>
      </c>
      <c r="C6" s="7">
        <v>994</v>
      </c>
      <c r="D6" s="140">
        <v>250</v>
      </c>
      <c r="E6" s="140">
        <v>1</v>
      </c>
      <c r="F6" s="140">
        <v>1</v>
      </c>
      <c r="G6" s="140" t="s">
        <v>203</v>
      </c>
      <c r="H6" s="140">
        <v>1</v>
      </c>
      <c r="I6" s="72">
        <v>8</v>
      </c>
      <c r="J6" s="140">
        <v>0</v>
      </c>
      <c r="K6" s="140">
        <v>1</v>
      </c>
      <c r="L6" s="92">
        <v>0.43</v>
      </c>
      <c r="M6" s="142"/>
      <c r="N6" s="35"/>
      <c r="O6" s="35"/>
      <c r="P6" s="35"/>
      <c r="Q6" s="67"/>
    </row>
    <row r="7" spans="1:17">
      <c r="A7" s="18" t="s">
        <v>21</v>
      </c>
      <c r="B7" s="2" t="s">
        <v>22</v>
      </c>
      <c r="C7" s="7">
        <v>433</v>
      </c>
      <c r="D7" s="140">
        <v>250</v>
      </c>
      <c r="E7" s="140">
        <v>1</v>
      </c>
      <c r="F7" s="140">
        <v>0</v>
      </c>
      <c r="G7" s="140" t="s">
        <v>203</v>
      </c>
      <c r="H7" s="140">
        <v>0</v>
      </c>
      <c r="I7" s="72"/>
      <c r="J7" s="140">
        <v>0</v>
      </c>
      <c r="K7" s="140">
        <v>3</v>
      </c>
      <c r="L7" s="140"/>
      <c r="M7" s="142"/>
      <c r="N7" s="35"/>
      <c r="O7" s="35"/>
      <c r="P7" s="35"/>
      <c r="Q7" s="67"/>
    </row>
    <row r="8" spans="1:17">
      <c r="A8" s="18" t="s">
        <v>23</v>
      </c>
      <c r="B8" s="2" t="s">
        <v>228</v>
      </c>
      <c r="C8" s="7">
        <v>217</v>
      </c>
      <c r="D8" s="140">
        <v>250</v>
      </c>
      <c r="E8" s="140">
        <v>1</v>
      </c>
      <c r="F8" s="140">
        <v>0</v>
      </c>
      <c r="G8" s="140">
        <v>0</v>
      </c>
      <c r="H8" s="140">
        <v>0</v>
      </c>
      <c r="I8" s="72"/>
      <c r="J8" s="140">
        <v>0</v>
      </c>
      <c r="K8" s="140">
        <v>0</v>
      </c>
      <c r="L8" s="91"/>
      <c r="M8" s="142"/>
      <c r="N8" s="35"/>
      <c r="O8" s="35"/>
      <c r="P8" s="35"/>
      <c r="Q8" s="67"/>
    </row>
    <row r="9" spans="1:17">
      <c r="A9" s="18" t="s">
        <v>229</v>
      </c>
      <c r="B9" s="2" t="s">
        <v>274</v>
      </c>
      <c r="C9" s="7">
        <v>105</v>
      </c>
      <c r="D9" s="140">
        <v>250</v>
      </c>
      <c r="E9" s="140">
        <v>0</v>
      </c>
      <c r="F9" s="140">
        <v>0</v>
      </c>
      <c r="G9" s="140">
        <v>1</v>
      </c>
      <c r="H9" s="140">
        <v>0</v>
      </c>
      <c r="I9" s="72"/>
      <c r="J9" s="140">
        <v>1</v>
      </c>
      <c r="K9" s="140">
        <v>0</v>
      </c>
      <c r="L9" s="140"/>
      <c r="M9" s="142"/>
      <c r="N9" s="35"/>
      <c r="O9" s="35"/>
      <c r="P9" s="35"/>
      <c r="Q9" s="67"/>
    </row>
    <row r="10" spans="1:17">
      <c r="A10" s="18" t="s">
        <v>25</v>
      </c>
      <c r="B10" s="2" t="s">
        <v>275</v>
      </c>
      <c r="C10" s="7">
        <v>131</v>
      </c>
      <c r="D10" s="140">
        <v>250</v>
      </c>
      <c r="E10" s="140">
        <v>0</v>
      </c>
      <c r="F10" s="140">
        <v>1</v>
      </c>
      <c r="G10" s="140">
        <v>0</v>
      </c>
      <c r="H10" s="140">
        <v>0</v>
      </c>
      <c r="I10" s="72"/>
      <c r="J10" s="140">
        <v>0</v>
      </c>
      <c r="K10" s="140">
        <v>0</v>
      </c>
      <c r="L10" s="140"/>
      <c r="M10" s="142"/>
      <c r="N10" s="35"/>
      <c r="O10" s="35"/>
      <c r="P10" s="35"/>
      <c r="Q10" s="67"/>
    </row>
    <row r="11" spans="1:17">
      <c r="A11" s="18" t="s">
        <v>27</v>
      </c>
      <c r="B11" s="2" t="s">
        <v>231</v>
      </c>
      <c r="C11" s="7">
        <v>206</v>
      </c>
      <c r="D11" s="140">
        <v>250</v>
      </c>
      <c r="E11" s="140">
        <v>1</v>
      </c>
      <c r="F11" s="140">
        <v>0</v>
      </c>
      <c r="G11" s="140">
        <v>0</v>
      </c>
      <c r="H11" s="140">
        <v>0</v>
      </c>
      <c r="I11" s="72"/>
      <c r="J11" s="140">
        <v>0</v>
      </c>
      <c r="K11" s="140">
        <v>0</v>
      </c>
      <c r="L11" s="140"/>
      <c r="M11" s="142"/>
      <c r="N11" s="35"/>
      <c r="O11" s="35"/>
      <c r="P11" s="35"/>
      <c r="Q11" s="67"/>
    </row>
    <row r="12" spans="1:17">
      <c r="A12" s="18"/>
      <c r="B12" s="12" t="s">
        <v>29</v>
      </c>
      <c r="C12" s="7"/>
      <c r="D12" s="140"/>
      <c r="E12" s="140"/>
      <c r="F12" s="140"/>
      <c r="G12" s="140"/>
      <c r="H12" s="140"/>
      <c r="I12" s="72"/>
      <c r="J12" s="140"/>
      <c r="K12" s="140"/>
      <c r="L12" s="140"/>
      <c r="M12" s="142"/>
      <c r="N12" s="68"/>
      <c r="O12" s="68"/>
      <c r="P12" s="68"/>
      <c r="Q12" s="67"/>
    </row>
    <row r="13" spans="1:17">
      <c r="A13" s="18" t="s">
        <v>30</v>
      </c>
      <c r="B13" s="2" t="s">
        <v>31</v>
      </c>
      <c r="C13" s="7">
        <v>744</v>
      </c>
      <c r="D13" s="140">
        <v>250</v>
      </c>
      <c r="E13" s="140">
        <v>1</v>
      </c>
      <c r="F13" s="140">
        <v>1</v>
      </c>
      <c r="G13" s="140" t="s">
        <v>203</v>
      </c>
      <c r="H13" s="140">
        <v>1</v>
      </c>
      <c r="I13" s="72">
        <v>3</v>
      </c>
      <c r="J13" s="140">
        <v>0</v>
      </c>
      <c r="K13" s="140">
        <v>0</v>
      </c>
      <c r="L13" s="140"/>
      <c r="M13" s="142"/>
      <c r="N13" s="35"/>
      <c r="O13" s="35"/>
      <c r="P13" s="35"/>
      <c r="Q13" s="67"/>
    </row>
    <row r="14" spans="1:17">
      <c r="A14" s="18" t="s">
        <v>32</v>
      </c>
      <c r="B14" s="2" t="s">
        <v>33</v>
      </c>
      <c r="C14" s="7">
        <v>603</v>
      </c>
      <c r="D14" s="140">
        <v>250</v>
      </c>
      <c r="E14" s="140">
        <v>1</v>
      </c>
      <c r="F14" s="140">
        <v>0</v>
      </c>
      <c r="G14" s="140" t="s">
        <v>203</v>
      </c>
      <c r="H14" s="140">
        <v>0</v>
      </c>
      <c r="I14" s="72"/>
      <c r="J14" s="140">
        <v>0</v>
      </c>
      <c r="K14" s="140">
        <v>0</v>
      </c>
      <c r="L14" s="140" t="s">
        <v>232</v>
      </c>
      <c r="M14" s="142"/>
      <c r="N14" s="35"/>
      <c r="O14" s="35"/>
      <c r="P14" s="35"/>
      <c r="Q14" s="67"/>
    </row>
    <row r="15" spans="1:17">
      <c r="A15" s="18" t="s">
        <v>34</v>
      </c>
      <c r="B15" s="2" t="s">
        <v>35</v>
      </c>
      <c r="C15" s="7">
        <v>1559</v>
      </c>
      <c r="D15" s="140">
        <v>200</v>
      </c>
      <c r="E15" s="140">
        <v>2</v>
      </c>
      <c r="F15" s="140">
        <v>2</v>
      </c>
      <c r="G15" s="140" t="s">
        <v>203</v>
      </c>
      <c r="H15" s="140">
        <v>2</v>
      </c>
      <c r="I15" s="72" t="s">
        <v>36</v>
      </c>
      <c r="J15" s="140">
        <v>1</v>
      </c>
      <c r="K15" s="140">
        <v>4</v>
      </c>
      <c r="L15" s="92">
        <v>0.71</v>
      </c>
      <c r="M15" s="142"/>
      <c r="N15" s="35"/>
      <c r="O15" s="35"/>
      <c r="P15" s="35"/>
      <c r="Q15" s="67"/>
    </row>
    <row r="16" spans="1:17">
      <c r="A16" s="18" t="s">
        <v>37</v>
      </c>
      <c r="B16" s="2" t="s">
        <v>38</v>
      </c>
      <c r="C16" s="7">
        <v>1539</v>
      </c>
      <c r="D16" s="140">
        <v>250</v>
      </c>
      <c r="E16" s="140">
        <v>2</v>
      </c>
      <c r="F16" s="140">
        <v>1</v>
      </c>
      <c r="G16" s="140" t="s">
        <v>203</v>
      </c>
      <c r="H16" s="140">
        <v>1</v>
      </c>
      <c r="I16" s="72"/>
      <c r="J16" s="140">
        <v>1</v>
      </c>
      <c r="K16" s="140">
        <v>2</v>
      </c>
      <c r="L16" s="140"/>
      <c r="M16" s="142"/>
      <c r="N16" s="35"/>
      <c r="O16" s="35"/>
      <c r="P16" s="35"/>
      <c r="Q16" s="67"/>
    </row>
    <row r="17" spans="1:17">
      <c r="A17" s="18" t="s">
        <v>43</v>
      </c>
      <c r="B17" s="73" t="s">
        <v>44</v>
      </c>
      <c r="C17" s="20">
        <v>1533</v>
      </c>
      <c r="D17" s="140">
        <v>250</v>
      </c>
      <c r="E17" s="140">
        <v>2</v>
      </c>
      <c r="F17" s="140">
        <v>1</v>
      </c>
      <c r="G17" s="140" t="s">
        <v>203</v>
      </c>
      <c r="H17" s="140">
        <v>3</v>
      </c>
      <c r="I17" s="72" t="s">
        <v>233</v>
      </c>
      <c r="J17" s="140">
        <v>0</v>
      </c>
      <c r="K17" s="140">
        <v>3</v>
      </c>
      <c r="L17" s="90" t="s">
        <v>234</v>
      </c>
      <c r="M17" s="142"/>
      <c r="N17" s="35"/>
      <c r="O17" s="35"/>
      <c r="P17" s="35"/>
      <c r="Q17" s="67"/>
    </row>
    <row r="18" spans="1:17">
      <c r="A18" s="18" t="s">
        <v>45</v>
      </c>
      <c r="B18" s="2" t="s">
        <v>46</v>
      </c>
      <c r="C18" s="7">
        <v>327</v>
      </c>
      <c r="D18" s="140">
        <v>250</v>
      </c>
      <c r="E18" s="140">
        <v>0</v>
      </c>
      <c r="F18" s="140">
        <v>1</v>
      </c>
      <c r="G18" s="140">
        <v>0</v>
      </c>
      <c r="H18" s="140">
        <v>0</v>
      </c>
      <c r="I18" s="72"/>
      <c r="J18" s="140">
        <v>1</v>
      </c>
      <c r="K18" s="140">
        <v>0</v>
      </c>
      <c r="L18" s="140"/>
      <c r="M18" s="142"/>
      <c r="N18" s="35"/>
      <c r="O18" s="35"/>
      <c r="P18" s="35"/>
      <c r="Q18" s="67"/>
    </row>
    <row r="19" spans="1:17">
      <c r="A19" s="18" t="s">
        <v>47</v>
      </c>
      <c r="B19" s="2" t="s">
        <v>276</v>
      </c>
      <c r="C19" s="7">
        <v>37</v>
      </c>
      <c r="D19" s="140">
        <v>250</v>
      </c>
      <c r="E19" s="140">
        <v>0</v>
      </c>
      <c r="F19" s="140">
        <v>0</v>
      </c>
      <c r="G19" s="140">
        <v>1</v>
      </c>
      <c r="H19" s="140">
        <v>0</v>
      </c>
      <c r="I19" s="72"/>
      <c r="J19" s="140">
        <v>0</v>
      </c>
      <c r="K19" s="140">
        <v>1</v>
      </c>
      <c r="L19" s="140"/>
      <c r="M19" s="142"/>
      <c r="N19" s="35"/>
      <c r="O19" s="35"/>
      <c r="P19" s="35"/>
      <c r="Q19" s="67"/>
    </row>
    <row r="20" spans="1:17">
      <c r="A20" s="18"/>
      <c r="B20" s="12" t="s">
        <v>51</v>
      </c>
      <c r="C20" s="7"/>
      <c r="D20" s="140"/>
      <c r="E20" s="140"/>
      <c r="F20" s="140"/>
      <c r="G20" s="140"/>
      <c r="H20" s="140"/>
      <c r="I20" s="72"/>
      <c r="J20" s="140"/>
      <c r="K20" s="140"/>
      <c r="L20" s="140"/>
      <c r="M20" s="142"/>
      <c r="N20" s="68"/>
      <c r="O20" s="68"/>
      <c r="P20" s="68"/>
      <c r="Q20" s="67"/>
    </row>
    <row r="21" spans="1:17">
      <c r="A21" s="18" t="s">
        <v>52</v>
      </c>
      <c r="B21" s="2" t="s">
        <v>53</v>
      </c>
      <c r="C21" s="7">
        <v>320</v>
      </c>
      <c r="D21" s="140">
        <v>200</v>
      </c>
      <c r="E21" s="140">
        <v>1</v>
      </c>
      <c r="F21" s="140">
        <v>0</v>
      </c>
      <c r="G21" s="140" t="s">
        <v>203</v>
      </c>
      <c r="H21" s="140">
        <v>0</v>
      </c>
      <c r="I21" s="72"/>
      <c r="J21" s="140">
        <v>0</v>
      </c>
      <c r="K21" s="140">
        <v>0</v>
      </c>
      <c r="L21" s="140"/>
      <c r="M21" s="142"/>
      <c r="N21" s="35"/>
      <c r="O21" s="35"/>
      <c r="P21" s="35"/>
      <c r="Q21" s="67"/>
    </row>
    <row r="22" spans="1:17">
      <c r="A22" s="18" t="s">
        <v>54</v>
      </c>
      <c r="B22" s="2" t="s">
        <v>207</v>
      </c>
      <c r="C22" s="7">
        <v>930</v>
      </c>
      <c r="D22" s="140">
        <v>200</v>
      </c>
      <c r="E22" s="140">
        <v>1</v>
      </c>
      <c r="F22" s="140">
        <v>2</v>
      </c>
      <c r="G22" s="140" t="s">
        <v>203</v>
      </c>
      <c r="H22" s="140">
        <v>1</v>
      </c>
      <c r="I22" s="72">
        <v>8</v>
      </c>
      <c r="J22" s="140">
        <v>2</v>
      </c>
      <c r="K22" s="140">
        <v>3</v>
      </c>
      <c r="L22" s="140" t="s">
        <v>236</v>
      </c>
      <c r="M22" s="142"/>
      <c r="N22" s="35"/>
      <c r="O22" s="35"/>
      <c r="P22" s="35"/>
      <c r="Q22" s="67"/>
    </row>
    <row r="23" spans="1:17">
      <c r="A23" s="18" t="s">
        <v>208</v>
      </c>
      <c r="B23" s="2" t="s">
        <v>209</v>
      </c>
      <c r="C23" s="7">
        <v>260</v>
      </c>
      <c r="D23" s="140">
        <v>200</v>
      </c>
      <c r="E23" s="140">
        <v>1</v>
      </c>
      <c r="F23" s="140">
        <v>0</v>
      </c>
      <c r="G23" s="140">
        <v>0</v>
      </c>
      <c r="H23" s="140">
        <v>1</v>
      </c>
      <c r="I23" s="72">
        <v>7</v>
      </c>
      <c r="J23" s="140">
        <v>0</v>
      </c>
      <c r="K23" s="140">
        <v>0</v>
      </c>
      <c r="L23" s="92">
        <v>0.73</v>
      </c>
      <c r="M23" s="142"/>
      <c r="N23" s="35"/>
      <c r="O23" s="35"/>
      <c r="P23" s="35"/>
      <c r="Q23" s="67"/>
    </row>
    <row r="24" spans="1:17">
      <c r="A24" s="18" t="s">
        <v>57</v>
      </c>
      <c r="B24" s="2" t="s">
        <v>58</v>
      </c>
      <c r="C24" s="7">
        <v>201</v>
      </c>
      <c r="D24" s="140">
        <v>200</v>
      </c>
      <c r="E24" s="140">
        <v>1</v>
      </c>
      <c r="F24" s="140">
        <v>0</v>
      </c>
      <c r="G24" s="140">
        <v>0</v>
      </c>
      <c r="H24" s="140">
        <v>1</v>
      </c>
      <c r="I24" s="72">
        <v>5</v>
      </c>
      <c r="J24" s="140">
        <v>0</v>
      </c>
      <c r="K24" s="140">
        <v>0</v>
      </c>
      <c r="L24" s="140"/>
      <c r="M24" s="142"/>
      <c r="N24" s="35"/>
      <c r="O24" s="35"/>
      <c r="P24" s="35"/>
      <c r="Q24" s="67"/>
    </row>
    <row r="25" spans="1:17">
      <c r="A25" s="18" t="s">
        <v>59</v>
      </c>
      <c r="B25" s="2" t="s">
        <v>237</v>
      </c>
      <c r="C25" s="7">
        <v>180</v>
      </c>
      <c r="D25" s="140">
        <v>200</v>
      </c>
      <c r="E25" s="140">
        <v>0</v>
      </c>
      <c r="F25" s="140">
        <v>1</v>
      </c>
      <c r="G25" s="140">
        <v>0</v>
      </c>
      <c r="H25" s="140">
        <v>0</v>
      </c>
      <c r="I25" s="72"/>
      <c r="J25" s="140">
        <v>0</v>
      </c>
      <c r="K25" s="140">
        <v>1</v>
      </c>
      <c r="L25" s="140"/>
      <c r="M25" s="142"/>
      <c r="N25" s="35"/>
      <c r="O25" s="35"/>
      <c r="P25" s="35"/>
      <c r="Q25" s="67"/>
    </row>
    <row r="26" spans="1:17">
      <c r="A26" s="18" t="s">
        <v>61</v>
      </c>
      <c r="B26" s="2" t="s">
        <v>62</v>
      </c>
      <c r="C26" s="7">
        <v>381</v>
      </c>
      <c r="D26" s="140">
        <v>200</v>
      </c>
      <c r="E26" s="140">
        <v>0</v>
      </c>
      <c r="F26" s="140">
        <v>1</v>
      </c>
      <c r="G26" s="140" t="s">
        <v>203</v>
      </c>
      <c r="H26" s="140">
        <v>0</v>
      </c>
      <c r="I26" s="72"/>
      <c r="J26" s="140">
        <v>0</v>
      </c>
      <c r="K26" s="140">
        <v>0</v>
      </c>
      <c r="L26" s="140"/>
      <c r="M26" s="142"/>
      <c r="N26" s="35"/>
      <c r="O26" s="35"/>
      <c r="P26" s="35"/>
      <c r="Q26" s="67"/>
    </row>
    <row r="27" spans="1:17">
      <c r="A27" s="18" t="s">
        <v>63</v>
      </c>
      <c r="B27" s="2" t="s">
        <v>64</v>
      </c>
      <c r="C27" s="7">
        <v>363</v>
      </c>
      <c r="D27" s="140">
        <v>200</v>
      </c>
      <c r="E27" s="140">
        <v>0</v>
      </c>
      <c r="F27" s="140">
        <v>1</v>
      </c>
      <c r="G27" s="140" t="s">
        <v>203</v>
      </c>
      <c r="H27" s="140">
        <v>0</v>
      </c>
      <c r="I27" s="72"/>
      <c r="J27" s="140">
        <v>1</v>
      </c>
      <c r="K27" s="140">
        <v>3</v>
      </c>
      <c r="L27" s="140"/>
      <c r="M27" s="142"/>
      <c r="N27" s="35"/>
      <c r="O27" s="35"/>
      <c r="P27" s="35"/>
      <c r="Q27" s="67"/>
    </row>
    <row r="28" spans="1:17">
      <c r="A28" s="18" t="s">
        <v>65</v>
      </c>
      <c r="B28" s="2" t="s">
        <v>66</v>
      </c>
      <c r="C28" s="20">
        <v>579</v>
      </c>
      <c r="D28" s="140">
        <v>200</v>
      </c>
      <c r="E28" s="140">
        <v>1</v>
      </c>
      <c r="F28" s="140">
        <v>1</v>
      </c>
      <c r="G28" s="140" t="s">
        <v>203</v>
      </c>
      <c r="H28" s="140">
        <v>1</v>
      </c>
      <c r="I28" s="72">
        <v>4</v>
      </c>
      <c r="J28" s="140">
        <v>1</v>
      </c>
      <c r="K28" s="140">
        <v>2</v>
      </c>
      <c r="L28" s="140"/>
      <c r="M28" s="142"/>
      <c r="N28" s="35"/>
      <c r="O28" s="35"/>
      <c r="P28" s="35"/>
      <c r="Q28" s="67"/>
    </row>
    <row r="29" spans="1:17">
      <c r="A29" s="18"/>
      <c r="B29" s="8" t="s">
        <v>69</v>
      </c>
      <c r="C29" s="20"/>
      <c r="D29" s="140"/>
      <c r="E29" s="140"/>
      <c r="F29" s="140"/>
      <c r="G29" s="140"/>
      <c r="H29" s="140"/>
      <c r="I29" s="72"/>
      <c r="J29" s="140"/>
      <c r="K29" s="140"/>
      <c r="L29" s="140"/>
      <c r="M29" s="142"/>
      <c r="N29" s="68"/>
      <c r="O29" s="68"/>
      <c r="P29" s="68"/>
      <c r="Q29" s="67"/>
    </row>
    <row r="30" spans="1:17">
      <c r="A30" s="18" t="s">
        <v>70</v>
      </c>
      <c r="B30" s="2" t="s">
        <v>71</v>
      </c>
      <c r="C30" s="20">
        <v>906</v>
      </c>
      <c r="D30" s="140">
        <v>250</v>
      </c>
      <c r="E30" s="140">
        <v>1</v>
      </c>
      <c r="F30" s="140">
        <v>1</v>
      </c>
      <c r="G30" s="140" t="s">
        <v>203</v>
      </c>
      <c r="H30" s="140">
        <v>2</v>
      </c>
      <c r="I30" s="72" t="s">
        <v>238</v>
      </c>
      <c r="J30" s="140">
        <v>0</v>
      </c>
      <c r="K30" s="140">
        <v>1</v>
      </c>
      <c r="L30" s="140"/>
      <c r="M30" s="142"/>
      <c r="N30" s="35"/>
      <c r="O30" s="35"/>
      <c r="P30" s="35"/>
      <c r="Q30" s="67"/>
    </row>
    <row r="31" spans="1:17">
      <c r="A31" s="18" t="s">
        <v>72</v>
      </c>
      <c r="B31" s="2" t="s">
        <v>73</v>
      </c>
      <c r="C31" s="20">
        <v>1283</v>
      </c>
      <c r="D31" s="140">
        <v>250</v>
      </c>
      <c r="E31" s="140">
        <v>1</v>
      </c>
      <c r="F31" s="140">
        <v>2</v>
      </c>
      <c r="G31" s="140" t="s">
        <v>203</v>
      </c>
      <c r="H31" s="140">
        <v>1</v>
      </c>
      <c r="I31" s="72"/>
      <c r="J31" s="140">
        <v>2</v>
      </c>
      <c r="K31" s="140">
        <v>4</v>
      </c>
      <c r="L31" s="140" t="s">
        <v>239</v>
      </c>
      <c r="M31" s="142"/>
      <c r="N31" s="35"/>
      <c r="O31" s="35"/>
      <c r="P31" s="35"/>
      <c r="Q31" s="67"/>
    </row>
    <row r="32" spans="1:17">
      <c r="A32" s="18" t="s">
        <v>74</v>
      </c>
      <c r="B32" s="2" t="s">
        <v>277</v>
      </c>
      <c r="C32" s="20">
        <v>892</v>
      </c>
      <c r="D32" s="140">
        <v>250</v>
      </c>
      <c r="E32" s="140">
        <v>1</v>
      </c>
      <c r="F32" s="140">
        <v>1</v>
      </c>
      <c r="G32" s="140" t="s">
        <v>203</v>
      </c>
      <c r="H32" s="140">
        <v>1</v>
      </c>
      <c r="I32" s="72">
        <v>6</v>
      </c>
      <c r="J32" s="140">
        <v>0</v>
      </c>
      <c r="K32" s="140">
        <v>2</v>
      </c>
      <c r="L32" s="92">
        <v>0.67</v>
      </c>
      <c r="M32" s="142"/>
      <c r="N32" s="35"/>
      <c r="O32" s="35"/>
      <c r="P32" s="35"/>
      <c r="Q32" s="67"/>
    </row>
    <row r="33" spans="1:17">
      <c r="A33" s="15" t="s">
        <v>76</v>
      </c>
      <c r="B33" s="2" t="s">
        <v>278</v>
      </c>
      <c r="C33" s="20">
        <v>151</v>
      </c>
      <c r="D33" s="140">
        <v>250</v>
      </c>
      <c r="E33" s="140">
        <v>0</v>
      </c>
      <c r="F33" s="140">
        <v>0</v>
      </c>
      <c r="G33" s="140">
        <v>1</v>
      </c>
      <c r="H33" s="140">
        <v>0</v>
      </c>
      <c r="I33" s="72"/>
      <c r="J33" s="140">
        <v>0</v>
      </c>
      <c r="K33" s="140">
        <v>0</v>
      </c>
      <c r="L33" s="140"/>
      <c r="M33" s="142"/>
      <c r="N33" s="35"/>
      <c r="O33" s="35"/>
      <c r="P33" s="35"/>
      <c r="Q33" s="67"/>
    </row>
    <row r="34" spans="1:17">
      <c r="A34" s="18" t="s">
        <v>78</v>
      </c>
      <c r="B34" s="2" t="s">
        <v>79</v>
      </c>
      <c r="C34" s="20">
        <v>963</v>
      </c>
      <c r="D34" s="140">
        <v>250</v>
      </c>
      <c r="E34" s="140">
        <v>1</v>
      </c>
      <c r="F34" s="140">
        <v>1</v>
      </c>
      <c r="G34" s="140" t="s">
        <v>203</v>
      </c>
      <c r="H34" s="140">
        <v>1</v>
      </c>
      <c r="I34" s="72">
        <v>10</v>
      </c>
      <c r="J34" s="140">
        <v>1</v>
      </c>
      <c r="K34" s="140">
        <v>1</v>
      </c>
      <c r="L34" s="140"/>
      <c r="M34" s="142"/>
      <c r="N34" s="35"/>
      <c r="O34" s="35"/>
      <c r="P34" s="35"/>
      <c r="Q34" s="67"/>
    </row>
    <row r="35" spans="1:17">
      <c r="A35" s="18" t="s">
        <v>80</v>
      </c>
      <c r="B35" s="2" t="s">
        <v>81</v>
      </c>
      <c r="C35" s="20">
        <v>617</v>
      </c>
      <c r="D35" s="140">
        <v>250</v>
      </c>
      <c r="E35" s="140">
        <v>1</v>
      </c>
      <c r="F35" s="140">
        <v>0</v>
      </c>
      <c r="G35" s="140" t="s">
        <v>203</v>
      </c>
      <c r="H35" s="140">
        <v>0</v>
      </c>
      <c r="I35" s="72"/>
      <c r="J35" s="140">
        <v>0</v>
      </c>
      <c r="K35" s="140">
        <v>1</v>
      </c>
      <c r="L35" s="140"/>
      <c r="M35" s="142"/>
      <c r="N35" s="35"/>
      <c r="O35" s="35"/>
      <c r="P35" s="35"/>
      <c r="Q35" s="67"/>
    </row>
    <row r="36" spans="1:17">
      <c r="A36" s="18" t="s">
        <v>240</v>
      </c>
      <c r="B36" s="2" t="s">
        <v>279</v>
      </c>
      <c r="C36" s="20">
        <v>122</v>
      </c>
      <c r="D36" s="140">
        <v>250</v>
      </c>
      <c r="E36" s="140">
        <v>0</v>
      </c>
      <c r="F36" s="140">
        <v>0</v>
      </c>
      <c r="G36" s="140">
        <v>1</v>
      </c>
      <c r="H36" s="140">
        <v>0</v>
      </c>
      <c r="I36" s="72"/>
      <c r="J36" s="140">
        <v>0</v>
      </c>
      <c r="K36" s="140">
        <v>0</v>
      </c>
      <c r="L36" s="140"/>
      <c r="M36" s="142"/>
      <c r="N36" s="35"/>
      <c r="O36" s="35"/>
      <c r="P36" s="35"/>
      <c r="Q36" s="67"/>
    </row>
    <row r="37" spans="1:17">
      <c r="A37" s="18" t="s">
        <v>82</v>
      </c>
      <c r="B37" s="2" t="s">
        <v>83</v>
      </c>
      <c r="C37" s="20">
        <v>317</v>
      </c>
      <c r="D37" s="140">
        <v>250</v>
      </c>
      <c r="E37" s="140">
        <v>1</v>
      </c>
      <c r="F37" s="140">
        <v>0</v>
      </c>
      <c r="G37" s="140">
        <v>0</v>
      </c>
      <c r="H37" s="140">
        <v>0</v>
      </c>
      <c r="I37" s="72"/>
      <c r="J37" s="140">
        <v>0</v>
      </c>
      <c r="K37" s="140">
        <v>2</v>
      </c>
      <c r="L37" s="140"/>
      <c r="M37" s="142"/>
      <c r="N37" s="35"/>
      <c r="O37" s="35"/>
      <c r="P37" s="35"/>
      <c r="Q37" s="67"/>
    </row>
    <row r="38" spans="1:17">
      <c r="A38" s="18" t="s">
        <v>84</v>
      </c>
      <c r="B38" s="2" t="s">
        <v>38</v>
      </c>
      <c r="C38" s="20">
        <v>253</v>
      </c>
      <c r="D38" s="140">
        <v>250</v>
      </c>
      <c r="E38" s="140">
        <v>0</v>
      </c>
      <c r="F38" s="140">
        <v>1</v>
      </c>
      <c r="G38" s="140">
        <v>0</v>
      </c>
      <c r="H38" s="140">
        <v>0</v>
      </c>
      <c r="I38" s="72"/>
      <c r="J38" s="140">
        <v>0</v>
      </c>
      <c r="K38" s="140">
        <v>0</v>
      </c>
      <c r="L38" s="140"/>
      <c r="M38" s="142"/>
      <c r="N38" s="35"/>
      <c r="O38" s="35"/>
      <c r="P38" s="35"/>
      <c r="Q38" s="67"/>
    </row>
    <row r="39" spans="1:17">
      <c r="A39" s="18" t="s">
        <v>85</v>
      </c>
      <c r="B39" s="2" t="s">
        <v>86</v>
      </c>
      <c r="C39" s="20">
        <v>12</v>
      </c>
      <c r="D39" s="140">
        <v>250</v>
      </c>
      <c r="E39" s="140">
        <v>0</v>
      </c>
      <c r="F39" s="140">
        <v>0</v>
      </c>
      <c r="G39" s="140">
        <v>1</v>
      </c>
      <c r="H39" s="140">
        <v>0</v>
      </c>
      <c r="I39" s="72"/>
      <c r="J39" s="140">
        <v>0</v>
      </c>
      <c r="K39" s="140">
        <v>0</v>
      </c>
      <c r="L39" s="140"/>
      <c r="M39" s="142"/>
      <c r="N39" s="35"/>
      <c r="O39" s="35"/>
      <c r="P39" s="35"/>
      <c r="Q39" s="67"/>
    </row>
    <row r="40" spans="1:17">
      <c r="A40" s="18"/>
      <c r="B40" s="12" t="s">
        <v>87</v>
      </c>
      <c r="C40" s="20"/>
      <c r="D40" s="140"/>
      <c r="E40" s="140"/>
      <c r="F40" s="140"/>
      <c r="G40" s="140"/>
      <c r="H40" s="140"/>
      <c r="I40" s="72"/>
      <c r="J40" s="140"/>
      <c r="K40" s="140"/>
      <c r="L40" s="140"/>
      <c r="M40" s="142"/>
      <c r="N40" s="68"/>
      <c r="O40" s="68"/>
      <c r="P40" s="68"/>
      <c r="Q40" s="67"/>
    </row>
    <row r="41" spans="1:17">
      <c r="A41" s="18" t="s">
        <v>88</v>
      </c>
      <c r="B41" s="2" t="s">
        <v>280</v>
      </c>
      <c r="C41" s="20">
        <v>1636</v>
      </c>
      <c r="D41" s="140">
        <v>200</v>
      </c>
      <c r="E41" s="140">
        <v>2</v>
      </c>
      <c r="F41" s="140">
        <v>2</v>
      </c>
      <c r="G41" s="140" t="s">
        <v>203</v>
      </c>
      <c r="H41" s="140">
        <v>1</v>
      </c>
      <c r="I41" s="72">
        <v>10</v>
      </c>
      <c r="J41" s="140">
        <v>2</v>
      </c>
      <c r="K41" s="140">
        <v>6</v>
      </c>
      <c r="L41" s="140"/>
      <c r="M41" s="142"/>
      <c r="N41" s="35"/>
      <c r="O41" s="35"/>
      <c r="P41" s="35"/>
      <c r="Q41" s="67"/>
    </row>
    <row r="42" spans="1:17">
      <c r="A42" s="18" t="s">
        <v>91</v>
      </c>
      <c r="B42" s="2" t="s">
        <v>92</v>
      </c>
      <c r="C42" s="20">
        <v>1049</v>
      </c>
      <c r="D42" s="140">
        <v>200</v>
      </c>
      <c r="E42" s="140">
        <v>1</v>
      </c>
      <c r="F42" s="140">
        <v>2</v>
      </c>
      <c r="G42" s="140" t="s">
        <v>203</v>
      </c>
      <c r="H42" s="140">
        <v>1</v>
      </c>
      <c r="I42" s="72">
        <v>6</v>
      </c>
      <c r="J42" s="140">
        <v>2</v>
      </c>
      <c r="K42" s="140">
        <v>3</v>
      </c>
      <c r="L42" s="140" t="s">
        <v>242</v>
      </c>
      <c r="M42" s="142"/>
      <c r="N42" s="35"/>
      <c r="O42" s="35"/>
      <c r="P42" s="35"/>
      <c r="Q42" s="67"/>
    </row>
    <row r="43" spans="1:17">
      <c r="A43" s="18" t="s">
        <v>93</v>
      </c>
      <c r="B43" s="2" t="s">
        <v>281</v>
      </c>
      <c r="C43" s="20">
        <v>818</v>
      </c>
      <c r="D43" s="140">
        <v>200</v>
      </c>
      <c r="E43" s="140">
        <v>1</v>
      </c>
      <c r="F43" s="140">
        <v>1</v>
      </c>
      <c r="G43" s="140" t="s">
        <v>203</v>
      </c>
      <c r="H43" s="140">
        <v>1</v>
      </c>
      <c r="I43" s="72"/>
      <c r="J43" s="140">
        <v>1</v>
      </c>
      <c r="K43" s="140">
        <v>4</v>
      </c>
      <c r="L43" s="92">
        <f>13/15</f>
        <v>0.8666666666666667</v>
      </c>
      <c r="M43" s="142"/>
      <c r="N43" s="35"/>
      <c r="O43" s="35"/>
      <c r="P43" s="35"/>
      <c r="Q43" s="67"/>
    </row>
    <row r="44" spans="1:17">
      <c r="A44" s="18" t="s">
        <v>95</v>
      </c>
      <c r="B44" s="2" t="s">
        <v>96</v>
      </c>
      <c r="C44" s="20">
        <v>575</v>
      </c>
      <c r="D44" s="140">
        <v>200</v>
      </c>
      <c r="E44" s="140">
        <v>1</v>
      </c>
      <c r="F44" s="140">
        <v>1</v>
      </c>
      <c r="G44" s="140" t="s">
        <v>203</v>
      </c>
      <c r="H44" s="140">
        <v>1</v>
      </c>
      <c r="I44" s="72"/>
      <c r="J44" s="140">
        <v>1</v>
      </c>
      <c r="K44" s="140">
        <v>2</v>
      </c>
      <c r="L44" s="140"/>
      <c r="M44" s="142"/>
      <c r="N44" s="35"/>
      <c r="O44" s="35"/>
      <c r="P44" s="35"/>
      <c r="Q44" s="67"/>
    </row>
    <row r="45" spans="1:17">
      <c r="A45" s="18" t="s">
        <v>97</v>
      </c>
      <c r="B45" s="2" t="s">
        <v>282</v>
      </c>
      <c r="C45" s="20">
        <v>60</v>
      </c>
      <c r="D45" s="140">
        <v>200</v>
      </c>
      <c r="E45" s="140">
        <v>0</v>
      </c>
      <c r="F45" s="140">
        <v>0</v>
      </c>
      <c r="G45" s="140">
        <v>1</v>
      </c>
      <c r="H45" s="140">
        <v>0</v>
      </c>
      <c r="I45" s="72"/>
      <c r="J45" s="140">
        <v>0</v>
      </c>
      <c r="K45" s="140">
        <v>0</v>
      </c>
      <c r="L45" s="140"/>
      <c r="M45" s="142"/>
      <c r="N45" s="35"/>
      <c r="O45" s="35"/>
      <c r="P45" s="35"/>
      <c r="Q45" s="70"/>
    </row>
    <row r="46" spans="1:17">
      <c r="A46" s="18" t="s">
        <v>99</v>
      </c>
      <c r="B46" s="2" t="s">
        <v>100</v>
      </c>
      <c r="C46" s="20">
        <v>1033</v>
      </c>
      <c r="D46" s="140">
        <v>200</v>
      </c>
      <c r="E46" s="140">
        <v>1</v>
      </c>
      <c r="F46" s="140">
        <v>2</v>
      </c>
      <c r="G46" s="140" t="s">
        <v>203</v>
      </c>
      <c r="H46" s="140">
        <v>1</v>
      </c>
      <c r="I46" s="72"/>
      <c r="J46" s="140">
        <v>2</v>
      </c>
      <c r="K46" s="140">
        <v>4</v>
      </c>
      <c r="L46" s="140"/>
      <c r="M46" s="142"/>
      <c r="N46" s="35"/>
      <c r="O46" s="35"/>
      <c r="P46" s="35"/>
      <c r="Q46" s="67"/>
    </row>
    <row r="47" spans="1:17">
      <c r="A47" s="18" t="s">
        <v>102</v>
      </c>
      <c r="B47" s="2" t="s">
        <v>103</v>
      </c>
      <c r="C47" s="20">
        <v>262</v>
      </c>
      <c r="D47" s="140">
        <v>200</v>
      </c>
      <c r="E47" s="140">
        <v>1</v>
      </c>
      <c r="F47" s="140">
        <v>0</v>
      </c>
      <c r="G47" s="140">
        <v>0</v>
      </c>
      <c r="H47" s="140">
        <v>0</v>
      </c>
      <c r="I47" s="72"/>
      <c r="J47" s="140">
        <v>0</v>
      </c>
      <c r="K47" s="140">
        <v>1</v>
      </c>
      <c r="L47" s="140"/>
      <c r="M47" s="142"/>
      <c r="N47" s="35"/>
      <c r="O47" s="35"/>
      <c r="P47" s="35"/>
      <c r="Q47" s="67"/>
    </row>
    <row r="48" spans="1:17">
      <c r="A48" s="18" t="s">
        <v>283</v>
      </c>
      <c r="B48" s="2" t="s">
        <v>284</v>
      </c>
      <c r="C48" s="20">
        <v>32</v>
      </c>
      <c r="D48" s="140">
        <v>200</v>
      </c>
      <c r="E48" s="140">
        <v>0</v>
      </c>
      <c r="F48" s="140">
        <v>0</v>
      </c>
      <c r="G48" s="140">
        <v>1</v>
      </c>
      <c r="H48" s="140">
        <v>0</v>
      </c>
      <c r="I48" s="72"/>
      <c r="J48" s="140">
        <v>0</v>
      </c>
      <c r="K48" s="140">
        <v>0</v>
      </c>
      <c r="L48" s="140"/>
      <c r="M48" s="142"/>
      <c r="N48" s="35"/>
      <c r="O48" s="35"/>
      <c r="P48" s="35"/>
      <c r="Q48" s="67"/>
    </row>
    <row r="49" spans="1:17">
      <c r="A49" s="18"/>
      <c r="B49" s="12" t="s">
        <v>106</v>
      </c>
      <c r="C49" s="20"/>
      <c r="D49" s="140"/>
      <c r="E49" s="140"/>
      <c r="F49" s="140"/>
      <c r="G49" s="140"/>
      <c r="H49" s="140"/>
      <c r="I49" s="140"/>
      <c r="J49" s="140"/>
      <c r="K49" s="140"/>
      <c r="L49" s="140"/>
      <c r="M49" s="142"/>
      <c r="N49" s="142"/>
      <c r="O49" s="142"/>
      <c r="P49" s="142"/>
      <c r="Q49" s="67"/>
    </row>
    <row r="50" spans="1:17">
      <c r="A50" s="18" t="s">
        <v>107</v>
      </c>
      <c r="B50" s="2" t="s">
        <v>285</v>
      </c>
      <c r="C50" s="20">
        <v>317</v>
      </c>
      <c r="D50" s="140">
        <v>250</v>
      </c>
      <c r="E50" s="140">
        <v>1</v>
      </c>
      <c r="F50" s="140">
        <v>0</v>
      </c>
      <c r="G50" s="140">
        <v>0</v>
      </c>
      <c r="H50" s="140">
        <v>0</v>
      </c>
      <c r="I50" s="72"/>
      <c r="J50" s="140">
        <v>0</v>
      </c>
      <c r="K50" s="140">
        <v>0</v>
      </c>
      <c r="L50" s="140"/>
      <c r="M50" s="142"/>
      <c r="N50" s="35"/>
      <c r="O50" s="35"/>
      <c r="P50" s="35"/>
      <c r="Q50" s="67"/>
    </row>
    <row r="51" spans="1:17">
      <c r="A51" s="18" t="s">
        <v>246</v>
      </c>
      <c r="B51" s="2" t="s">
        <v>247</v>
      </c>
      <c r="C51" s="20">
        <v>1224</v>
      </c>
      <c r="D51" s="140">
        <v>250</v>
      </c>
      <c r="E51" s="140">
        <v>1</v>
      </c>
      <c r="F51" s="140">
        <v>2</v>
      </c>
      <c r="G51" s="140" t="s">
        <v>203</v>
      </c>
      <c r="H51" s="140">
        <v>1</v>
      </c>
      <c r="I51" s="72">
        <v>9</v>
      </c>
      <c r="J51" s="140">
        <v>1</v>
      </c>
      <c r="K51" s="140">
        <v>3</v>
      </c>
      <c r="L51" s="140" t="s">
        <v>286</v>
      </c>
      <c r="M51" s="142"/>
      <c r="N51" s="35"/>
      <c r="O51" s="35"/>
      <c r="P51" s="35"/>
      <c r="Q51" s="67"/>
    </row>
    <row r="52" spans="1:17">
      <c r="A52" s="18" t="s">
        <v>109</v>
      </c>
      <c r="B52" s="2" t="s">
        <v>110</v>
      </c>
      <c r="C52" s="20">
        <v>358</v>
      </c>
      <c r="D52" s="140">
        <v>250</v>
      </c>
      <c r="E52" s="140">
        <v>0</v>
      </c>
      <c r="F52" s="140">
        <v>1</v>
      </c>
      <c r="G52" s="140">
        <v>0</v>
      </c>
      <c r="H52" s="140">
        <v>0</v>
      </c>
      <c r="I52" s="72"/>
      <c r="J52" s="140">
        <v>1</v>
      </c>
      <c r="K52" s="140">
        <v>0</v>
      </c>
      <c r="L52" s="92">
        <v>0.69</v>
      </c>
      <c r="M52" s="142"/>
      <c r="N52" s="35"/>
      <c r="O52" s="35"/>
      <c r="P52" s="35"/>
      <c r="Q52" s="67"/>
    </row>
    <row r="53" spans="1:17">
      <c r="A53" s="18" t="s">
        <v>111</v>
      </c>
      <c r="B53" s="2" t="s">
        <v>248</v>
      </c>
      <c r="C53" s="20">
        <v>735</v>
      </c>
      <c r="D53" s="140">
        <v>250</v>
      </c>
      <c r="E53" s="140">
        <v>1</v>
      </c>
      <c r="F53" s="140">
        <v>1</v>
      </c>
      <c r="G53" s="140" t="s">
        <v>203</v>
      </c>
      <c r="H53" s="140">
        <v>1</v>
      </c>
      <c r="I53" s="72">
        <v>7</v>
      </c>
      <c r="J53" s="140">
        <v>1</v>
      </c>
      <c r="K53" s="140">
        <v>1</v>
      </c>
      <c r="L53" s="140"/>
      <c r="M53" s="142"/>
      <c r="N53" s="35"/>
      <c r="O53" s="35"/>
      <c r="P53" s="35"/>
      <c r="Q53" s="67"/>
    </row>
    <row r="54" spans="1:17">
      <c r="A54" s="18" t="s">
        <v>113</v>
      </c>
      <c r="B54" s="2" t="s">
        <v>114</v>
      </c>
      <c r="C54" s="20">
        <v>357</v>
      </c>
      <c r="D54" s="140">
        <v>250</v>
      </c>
      <c r="E54" s="140">
        <v>0</v>
      </c>
      <c r="F54" s="140">
        <v>1</v>
      </c>
      <c r="G54" s="140">
        <v>0</v>
      </c>
      <c r="H54" s="140">
        <v>0</v>
      </c>
      <c r="I54" s="72"/>
      <c r="J54" s="140">
        <v>0</v>
      </c>
      <c r="K54" s="140">
        <v>1</v>
      </c>
      <c r="L54" s="140"/>
      <c r="M54" s="142"/>
      <c r="N54" s="35"/>
      <c r="O54" s="35"/>
      <c r="P54" s="35"/>
      <c r="Q54" s="67"/>
    </row>
    <row r="55" spans="1:17">
      <c r="A55" s="18" t="s">
        <v>115</v>
      </c>
      <c r="B55" s="2" t="s">
        <v>116</v>
      </c>
      <c r="C55" s="20">
        <v>507</v>
      </c>
      <c r="D55" s="140">
        <v>250</v>
      </c>
      <c r="E55" s="140">
        <v>1</v>
      </c>
      <c r="F55" s="140">
        <v>0</v>
      </c>
      <c r="G55" s="140" t="s">
        <v>203</v>
      </c>
      <c r="H55" s="140">
        <v>1</v>
      </c>
      <c r="I55" s="72">
        <v>7</v>
      </c>
      <c r="J55" s="140">
        <v>0</v>
      </c>
      <c r="K55" s="140">
        <v>1</v>
      </c>
      <c r="L55" s="140"/>
      <c r="M55" s="142"/>
      <c r="N55" s="35"/>
      <c r="O55" s="35"/>
      <c r="P55" s="35"/>
      <c r="Q55" s="67"/>
    </row>
    <row r="56" spans="1:17">
      <c r="A56" s="18" t="s">
        <v>117</v>
      </c>
      <c r="B56" s="2" t="s">
        <v>287</v>
      </c>
      <c r="C56" s="7">
        <v>306</v>
      </c>
      <c r="D56" s="140">
        <v>250</v>
      </c>
      <c r="E56" s="140">
        <v>0</v>
      </c>
      <c r="F56" s="140">
        <v>1</v>
      </c>
      <c r="G56" s="140">
        <v>0</v>
      </c>
      <c r="H56" s="140">
        <v>0</v>
      </c>
      <c r="I56" s="72"/>
      <c r="J56" s="140">
        <v>0</v>
      </c>
      <c r="K56" s="140">
        <v>0</v>
      </c>
      <c r="L56" s="140"/>
      <c r="M56" s="142"/>
      <c r="N56" s="35"/>
      <c r="O56" s="35"/>
      <c r="P56" s="35"/>
      <c r="Q56" s="67"/>
    </row>
    <row r="57" spans="1:17">
      <c r="A57" s="18" t="s">
        <v>288</v>
      </c>
      <c r="B57" s="2" t="s">
        <v>289</v>
      </c>
      <c r="C57" s="7">
        <v>22</v>
      </c>
      <c r="D57" s="140">
        <v>250</v>
      </c>
      <c r="E57" s="140">
        <v>0</v>
      </c>
      <c r="F57" s="140">
        <v>0</v>
      </c>
      <c r="G57" s="140">
        <v>1</v>
      </c>
      <c r="H57" s="140">
        <v>0</v>
      </c>
      <c r="I57" s="72"/>
      <c r="J57" s="140">
        <v>0</v>
      </c>
      <c r="K57" s="140">
        <v>0</v>
      </c>
      <c r="L57" s="140"/>
      <c r="M57" s="142"/>
      <c r="N57" s="35"/>
      <c r="O57" s="35"/>
      <c r="P57" s="35"/>
      <c r="Q57" s="67"/>
    </row>
    <row r="58" spans="1:17">
      <c r="A58" s="15" t="s">
        <v>249</v>
      </c>
      <c r="B58" s="2" t="s">
        <v>250</v>
      </c>
      <c r="C58" s="7">
        <v>321</v>
      </c>
      <c r="D58" s="140">
        <v>250</v>
      </c>
      <c r="E58" s="140">
        <v>0</v>
      </c>
      <c r="F58" s="140">
        <v>1</v>
      </c>
      <c r="G58" s="140">
        <v>0</v>
      </c>
      <c r="H58" s="140">
        <v>0</v>
      </c>
      <c r="I58" s="72"/>
      <c r="J58" s="140">
        <v>1</v>
      </c>
      <c r="K58" s="140">
        <v>0</v>
      </c>
      <c r="L58" s="140"/>
      <c r="M58" s="142"/>
      <c r="N58" s="35"/>
      <c r="O58" s="35"/>
      <c r="P58" s="35"/>
      <c r="Q58" s="67"/>
    </row>
    <row r="59" spans="1:17">
      <c r="A59" s="15" t="s">
        <v>119</v>
      </c>
      <c r="B59" s="2" t="s">
        <v>120</v>
      </c>
      <c r="C59" s="7">
        <v>555</v>
      </c>
      <c r="D59" s="140">
        <v>250</v>
      </c>
      <c r="E59" s="140">
        <v>1</v>
      </c>
      <c r="F59" s="140">
        <v>0</v>
      </c>
      <c r="G59" s="140" t="s">
        <v>203</v>
      </c>
      <c r="H59" s="140">
        <v>1</v>
      </c>
      <c r="I59" s="72">
        <v>5</v>
      </c>
      <c r="J59" s="140">
        <v>0</v>
      </c>
      <c r="K59" s="140">
        <v>0</v>
      </c>
      <c r="L59" s="140"/>
      <c r="M59" s="142"/>
      <c r="N59" s="35"/>
      <c r="O59" s="35"/>
      <c r="P59" s="35"/>
      <c r="Q59" s="67"/>
    </row>
    <row r="60" spans="1:17">
      <c r="A60" s="18" t="s">
        <v>121</v>
      </c>
      <c r="B60" s="2" t="s">
        <v>122</v>
      </c>
      <c r="C60" s="7">
        <v>992</v>
      </c>
      <c r="D60" s="140">
        <v>250</v>
      </c>
      <c r="E60" s="140">
        <v>1</v>
      </c>
      <c r="F60" s="140">
        <v>1</v>
      </c>
      <c r="G60" s="140" t="s">
        <v>203</v>
      </c>
      <c r="H60" s="140">
        <v>1</v>
      </c>
      <c r="I60" s="72">
        <v>6</v>
      </c>
      <c r="J60" s="140">
        <v>1</v>
      </c>
      <c r="K60" s="140">
        <v>1</v>
      </c>
      <c r="L60" s="140"/>
      <c r="M60" s="142"/>
      <c r="N60" s="35"/>
      <c r="O60" s="35"/>
      <c r="P60" s="35"/>
      <c r="Q60" s="67"/>
    </row>
    <row r="61" spans="1:17">
      <c r="A61" s="15" t="s">
        <v>123</v>
      </c>
      <c r="B61" s="2" t="s">
        <v>124</v>
      </c>
      <c r="C61" s="7">
        <v>304</v>
      </c>
      <c r="D61" s="140">
        <v>250</v>
      </c>
      <c r="E61" s="140">
        <v>1</v>
      </c>
      <c r="F61" s="140">
        <v>0</v>
      </c>
      <c r="G61" s="140">
        <v>0</v>
      </c>
      <c r="H61" s="140">
        <v>0</v>
      </c>
      <c r="I61" s="72"/>
      <c r="J61" s="140">
        <v>0</v>
      </c>
      <c r="K61" s="140">
        <v>1</v>
      </c>
      <c r="L61" s="140"/>
      <c r="M61" s="142"/>
      <c r="N61" s="35"/>
      <c r="O61" s="35"/>
      <c r="P61" s="35"/>
      <c r="Q61" s="67"/>
    </row>
    <row r="62" spans="1:17">
      <c r="A62" s="15" t="s">
        <v>125</v>
      </c>
      <c r="B62" s="2" t="s">
        <v>126</v>
      </c>
      <c r="C62" s="7">
        <v>583</v>
      </c>
      <c r="D62" s="140">
        <v>250</v>
      </c>
      <c r="E62" s="140">
        <v>1</v>
      </c>
      <c r="F62" s="140">
        <v>0</v>
      </c>
      <c r="G62" s="140" t="s">
        <v>203</v>
      </c>
      <c r="H62" s="140">
        <v>0</v>
      </c>
      <c r="I62" s="72"/>
      <c r="J62" s="140">
        <v>1</v>
      </c>
      <c r="K62" s="140">
        <v>2</v>
      </c>
      <c r="L62" s="140"/>
      <c r="M62" s="142"/>
      <c r="N62" s="35"/>
      <c r="O62" s="35"/>
      <c r="P62" s="35"/>
      <c r="Q62" s="67"/>
    </row>
    <row r="63" spans="1:17">
      <c r="A63" s="15" t="s">
        <v>127</v>
      </c>
      <c r="B63" s="2" t="s">
        <v>128</v>
      </c>
      <c r="C63" s="7">
        <v>20</v>
      </c>
      <c r="D63" s="140">
        <v>250</v>
      </c>
      <c r="E63" s="140">
        <v>0</v>
      </c>
      <c r="F63" s="140">
        <v>0</v>
      </c>
      <c r="G63" s="140">
        <v>1</v>
      </c>
      <c r="H63" s="140">
        <v>0</v>
      </c>
      <c r="I63" s="72"/>
      <c r="J63" s="140">
        <v>0</v>
      </c>
      <c r="K63" s="140">
        <v>0</v>
      </c>
      <c r="L63" s="140"/>
      <c r="M63" s="142"/>
      <c r="N63" s="35"/>
      <c r="O63" s="35"/>
      <c r="P63" s="35"/>
      <c r="Q63" s="67"/>
    </row>
    <row r="64" spans="1:17">
      <c r="A64" s="15" t="s">
        <v>290</v>
      </c>
      <c r="B64" s="2" t="s">
        <v>291</v>
      </c>
      <c r="C64" s="7">
        <v>20</v>
      </c>
      <c r="D64" s="140">
        <v>250</v>
      </c>
      <c r="E64" s="140">
        <v>0</v>
      </c>
      <c r="F64" s="140">
        <v>0</v>
      </c>
      <c r="G64" s="140">
        <v>1</v>
      </c>
      <c r="H64" s="140">
        <v>0</v>
      </c>
      <c r="I64" s="72"/>
      <c r="J64" s="140">
        <v>0</v>
      </c>
      <c r="K64" s="140">
        <v>0</v>
      </c>
      <c r="L64" s="140"/>
      <c r="M64" s="142"/>
      <c r="N64" s="35"/>
      <c r="O64" s="35"/>
      <c r="P64" s="35"/>
      <c r="Q64" s="67"/>
    </row>
    <row r="65" spans="1:17">
      <c r="A65" s="15" t="s">
        <v>215</v>
      </c>
      <c r="B65" s="2" t="s">
        <v>292</v>
      </c>
      <c r="C65" s="7">
        <v>85</v>
      </c>
      <c r="D65" s="140">
        <v>250</v>
      </c>
      <c r="E65" s="140">
        <v>0</v>
      </c>
      <c r="F65" s="140">
        <v>0</v>
      </c>
      <c r="G65" s="140">
        <v>1</v>
      </c>
      <c r="H65" s="140">
        <v>0</v>
      </c>
      <c r="I65" s="72"/>
      <c r="J65" s="140">
        <v>0</v>
      </c>
      <c r="K65" s="140">
        <v>0</v>
      </c>
      <c r="L65" s="140"/>
      <c r="M65" s="142"/>
      <c r="N65" s="35"/>
      <c r="O65" s="35"/>
      <c r="P65" s="35"/>
      <c r="Q65" s="67"/>
    </row>
    <row r="66" spans="1:17">
      <c r="A66" s="2"/>
      <c r="B66" s="28" t="s">
        <v>131</v>
      </c>
      <c r="C66" s="13"/>
      <c r="D66" s="140"/>
      <c r="E66" s="140"/>
      <c r="F66" s="140"/>
      <c r="G66" s="140"/>
      <c r="H66" s="140"/>
      <c r="I66" s="72"/>
      <c r="J66" s="140"/>
      <c r="K66" s="140"/>
      <c r="L66" s="140"/>
      <c r="M66" s="142"/>
      <c r="N66" s="68"/>
      <c r="O66" s="68"/>
      <c r="P66" s="68"/>
      <c r="Q66" s="67"/>
    </row>
    <row r="67" spans="1:17">
      <c r="A67" s="15" t="s">
        <v>132</v>
      </c>
      <c r="B67" s="2" t="s">
        <v>133</v>
      </c>
      <c r="C67" s="20">
        <v>848</v>
      </c>
      <c r="D67" s="140">
        <v>200</v>
      </c>
      <c r="E67" s="140">
        <v>1</v>
      </c>
      <c r="F67" s="140">
        <v>1</v>
      </c>
      <c r="G67" s="140" t="s">
        <v>203</v>
      </c>
      <c r="H67" s="140">
        <v>1</v>
      </c>
      <c r="I67" s="72">
        <v>2</v>
      </c>
      <c r="J67" s="140">
        <v>1</v>
      </c>
      <c r="K67" s="140">
        <v>1</v>
      </c>
      <c r="L67" s="140"/>
      <c r="M67" s="142"/>
      <c r="N67" s="35"/>
      <c r="O67" s="35"/>
      <c r="P67" s="35"/>
      <c r="Q67" s="67"/>
    </row>
    <row r="68" spans="1:17">
      <c r="A68" s="15" t="s">
        <v>134</v>
      </c>
      <c r="B68" s="2" t="s">
        <v>135</v>
      </c>
      <c r="C68" s="20">
        <v>557</v>
      </c>
      <c r="D68" s="140">
        <v>200</v>
      </c>
      <c r="E68" s="140">
        <v>1</v>
      </c>
      <c r="F68" s="140">
        <v>1</v>
      </c>
      <c r="G68" s="140" t="s">
        <v>203</v>
      </c>
      <c r="H68" s="140">
        <v>1</v>
      </c>
      <c r="I68" s="72">
        <v>3</v>
      </c>
      <c r="J68" s="140">
        <v>0</v>
      </c>
      <c r="K68" s="140">
        <v>3</v>
      </c>
      <c r="L68" s="140" t="s">
        <v>253</v>
      </c>
      <c r="M68" s="142"/>
      <c r="N68" s="35"/>
      <c r="O68" s="35"/>
      <c r="P68" s="35"/>
      <c r="Q68" s="67"/>
    </row>
    <row r="69" spans="1:17">
      <c r="A69" s="15" t="s">
        <v>136</v>
      </c>
      <c r="B69" s="2" t="s">
        <v>137</v>
      </c>
      <c r="C69" s="20">
        <v>1240</v>
      </c>
      <c r="D69" s="140">
        <v>200</v>
      </c>
      <c r="E69" s="140">
        <v>1</v>
      </c>
      <c r="F69" s="140">
        <v>2</v>
      </c>
      <c r="G69" s="140" t="s">
        <v>203</v>
      </c>
      <c r="H69" s="140">
        <v>1</v>
      </c>
      <c r="I69" s="72">
        <v>9</v>
      </c>
      <c r="J69" s="140">
        <v>2</v>
      </c>
      <c r="K69" s="140">
        <v>2</v>
      </c>
      <c r="L69" s="92">
        <v>0.75</v>
      </c>
      <c r="M69" s="142"/>
      <c r="N69" s="35"/>
      <c r="O69" s="35"/>
      <c r="P69" s="35"/>
      <c r="Q69" s="67"/>
    </row>
    <row r="70" spans="1:17">
      <c r="A70" s="15" t="s">
        <v>293</v>
      </c>
      <c r="B70" s="2" t="s">
        <v>294</v>
      </c>
      <c r="C70" s="20">
        <v>123</v>
      </c>
      <c r="D70" s="140">
        <v>200</v>
      </c>
      <c r="E70" s="140">
        <v>0</v>
      </c>
      <c r="F70" s="140">
        <v>1</v>
      </c>
      <c r="G70" s="140">
        <v>0</v>
      </c>
      <c r="H70" s="140">
        <v>0</v>
      </c>
      <c r="I70" s="72"/>
      <c r="J70" s="140">
        <v>0</v>
      </c>
      <c r="K70" s="140">
        <v>0</v>
      </c>
      <c r="L70" s="140"/>
      <c r="M70" s="142"/>
      <c r="N70" s="35"/>
      <c r="O70" s="35"/>
      <c r="P70" s="35"/>
      <c r="Q70" s="67"/>
    </row>
    <row r="71" spans="1:17">
      <c r="A71" s="15"/>
      <c r="B71" s="12" t="s">
        <v>139</v>
      </c>
      <c r="C71" s="20"/>
      <c r="D71" s="140"/>
      <c r="E71" s="140"/>
      <c r="F71" s="140"/>
      <c r="G71" s="140"/>
      <c r="H71" s="140"/>
      <c r="I71" s="72"/>
      <c r="J71" s="140"/>
      <c r="K71" s="140"/>
      <c r="L71" s="140"/>
      <c r="M71" s="142"/>
      <c r="N71" s="68"/>
      <c r="O71" s="68"/>
      <c r="P71" s="68"/>
      <c r="Q71" s="67"/>
    </row>
    <row r="72" spans="1:17">
      <c r="A72" s="15" t="s">
        <v>140</v>
      </c>
      <c r="B72" s="2" t="s">
        <v>141</v>
      </c>
      <c r="C72" s="20">
        <v>988</v>
      </c>
      <c r="D72" s="140">
        <v>200</v>
      </c>
      <c r="E72" s="140">
        <v>1</v>
      </c>
      <c r="F72" s="140">
        <v>2</v>
      </c>
      <c r="G72" s="140" t="s">
        <v>203</v>
      </c>
      <c r="H72" s="140">
        <v>1</v>
      </c>
      <c r="I72" s="72">
        <v>10</v>
      </c>
      <c r="J72" s="140">
        <v>0</v>
      </c>
      <c r="K72" s="140">
        <v>3</v>
      </c>
      <c r="L72" s="140" t="s">
        <v>254</v>
      </c>
      <c r="M72" s="142"/>
      <c r="N72" s="35"/>
      <c r="O72" s="35"/>
      <c r="P72" s="35"/>
      <c r="Q72" s="67"/>
    </row>
    <row r="73" spans="1:17">
      <c r="A73" s="18" t="s">
        <v>143</v>
      </c>
      <c r="B73" s="2" t="s">
        <v>199</v>
      </c>
      <c r="C73" s="20">
        <v>943</v>
      </c>
      <c r="D73" s="140">
        <v>200</v>
      </c>
      <c r="E73" s="140">
        <v>1</v>
      </c>
      <c r="F73" s="140">
        <v>2</v>
      </c>
      <c r="G73" s="140" t="s">
        <v>203</v>
      </c>
      <c r="H73" s="140">
        <v>2</v>
      </c>
      <c r="I73" s="72" t="s">
        <v>255</v>
      </c>
      <c r="J73" s="140">
        <v>0</v>
      </c>
      <c r="K73" s="140">
        <v>1</v>
      </c>
      <c r="L73" s="92">
        <v>0.5</v>
      </c>
      <c r="M73" s="142"/>
      <c r="N73" s="35"/>
      <c r="O73" s="35"/>
      <c r="P73" s="35"/>
      <c r="Q73" s="67"/>
    </row>
    <row r="74" spans="1:17">
      <c r="A74" s="18"/>
      <c r="B74" s="12" t="s">
        <v>145</v>
      </c>
      <c r="C74" s="20"/>
      <c r="D74" s="140"/>
      <c r="E74" s="140"/>
      <c r="F74" s="140"/>
      <c r="G74" s="140"/>
      <c r="H74" s="140"/>
      <c r="I74" s="72"/>
      <c r="J74" s="140"/>
      <c r="K74" s="140"/>
      <c r="L74" s="140"/>
      <c r="M74" s="142"/>
      <c r="N74" s="68"/>
      <c r="O74" s="68"/>
      <c r="P74" s="68"/>
      <c r="Q74" s="67"/>
    </row>
    <row r="75" spans="1:17">
      <c r="A75" s="15" t="s">
        <v>146</v>
      </c>
      <c r="B75" s="2" t="s">
        <v>147</v>
      </c>
      <c r="C75" s="20">
        <v>1065</v>
      </c>
      <c r="D75" s="140">
        <v>250</v>
      </c>
      <c r="E75" s="140">
        <v>1</v>
      </c>
      <c r="F75" s="140">
        <v>1</v>
      </c>
      <c r="G75" s="140" t="s">
        <v>203</v>
      </c>
      <c r="H75" s="140">
        <v>0</v>
      </c>
      <c r="I75" s="72"/>
      <c r="J75" s="140">
        <v>1</v>
      </c>
      <c r="K75" s="140">
        <v>4</v>
      </c>
      <c r="L75" s="140" t="s">
        <v>256</v>
      </c>
      <c r="M75" s="142"/>
      <c r="N75" s="35"/>
      <c r="O75" s="35"/>
      <c r="P75" s="35"/>
      <c r="Q75" s="67"/>
    </row>
    <row r="76" spans="1:17">
      <c r="A76" s="15" t="s">
        <v>148</v>
      </c>
      <c r="B76" s="2" t="s">
        <v>149</v>
      </c>
      <c r="C76" s="20">
        <v>1920</v>
      </c>
      <c r="D76" s="140">
        <v>250</v>
      </c>
      <c r="E76" s="140">
        <v>2</v>
      </c>
      <c r="F76" s="140">
        <v>2</v>
      </c>
      <c r="G76" s="140" t="s">
        <v>203</v>
      </c>
      <c r="H76" s="140">
        <v>2</v>
      </c>
      <c r="I76" s="72" t="s">
        <v>257</v>
      </c>
      <c r="J76" s="140">
        <v>2</v>
      </c>
      <c r="K76" s="140">
        <v>2</v>
      </c>
      <c r="L76" s="92">
        <v>0.83</v>
      </c>
      <c r="M76" s="142"/>
      <c r="N76" s="35"/>
      <c r="O76" s="35"/>
      <c r="P76" s="35"/>
      <c r="Q76" s="67"/>
    </row>
    <row r="77" spans="1:17">
      <c r="A77" s="15"/>
      <c r="B77" s="12" t="s">
        <v>150</v>
      </c>
      <c r="C77" s="20"/>
      <c r="D77" s="140"/>
      <c r="E77" s="140"/>
      <c r="F77" s="140"/>
      <c r="G77" s="140"/>
      <c r="H77" s="140"/>
      <c r="I77" s="72"/>
      <c r="J77" s="140"/>
      <c r="K77" s="140"/>
      <c r="L77" s="140"/>
      <c r="M77" s="142"/>
      <c r="N77" s="68"/>
      <c r="O77" s="68"/>
      <c r="P77" s="68"/>
      <c r="Q77" s="67"/>
    </row>
    <row r="78" spans="1:17">
      <c r="A78" s="15" t="s">
        <v>151</v>
      </c>
      <c r="B78" s="2" t="s">
        <v>152</v>
      </c>
      <c r="C78" s="20">
        <v>1377</v>
      </c>
      <c r="D78" s="140">
        <v>250</v>
      </c>
      <c r="E78" s="140">
        <v>2</v>
      </c>
      <c r="F78" s="140">
        <v>1</v>
      </c>
      <c r="G78" s="140" t="s">
        <v>203</v>
      </c>
      <c r="H78" s="140">
        <v>1</v>
      </c>
      <c r="I78" s="72">
        <v>10</v>
      </c>
      <c r="J78" s="140">
        <v>1</v>
      </c>
      <c r="K78" s="140">
        <v>3</v>
      </c>
      <c r="L78" s="140" t="s">
        <v>258</v>
      </c>
      <c r="M78" s="93"/>
      <c r="N78" s="35"/>
      <c r="O78" s="35"/>
      <c r="P78" s="35"/>
      <c r="Q78" s="67"/>
    </row>
    <row r="79" spans="1:17">
      <c r="A79" s="15"/>
      <c r="B79" s="12" t="s">
        <v>153</v>
      </c>
      <c r="C79" s="20"/>
      <c r="D79" s="140"/>
      <c r="E79" s="140"/>
      <c r="F79" s="140"/>
      <c r="G79" s="140"/>
      <c r="H79" s="140"/>
      <c r="I79" s="72"/>
      <c r="J79" s="140"/>
      <c r="K79" s="140"/>
      <c r="L79" s="92">
        <v>0.66</v>
      </c>
      <c r="M79" s="142"/>
      <c r="N79" s="35"/>
      <c r="O79" s="35"/>
      <c r="P79" s="35"/>
      <c r="Q79" s="67"/>
    </row>
    <row r="80" spans="1:17">
      <c r="A80" s="15" t="s">
        <v>154</v>
      </c>
      <c r="B80" s="2" t="s">
        <v>295</v>
      </c>
      <c r="C80" s="20">
        <v>849</v>
      </c>
      <c r="D80" s="140">
        <v>250</v>
      </c>
      <c r="E80" s="140">
        <v>1</v>
      </c>
      <c r="F80" s="140">
        <v>1</v>
      </c>
      <c r="G80" s="140" t="s">
        <v>203</v>
      </c>
      <c r="H80" s="140">
        <v>1</v>
      </c>
      <c r="I80" s="72">
        <v>6</v>
      </c>
      <c r="J80" s="140">
        <v>1</v>
      </c>
      <c r="K80" s="140">
        <v>0</v>
      </c>
      <c r="L80" s="140"/>
      <c r="M80" s="142"/>
      <c r="N80" s="35"/>
      <c r="O80" s="35"/>
      <c r="P80" s="35"/>
      <c r="Q80" s="67"/>
    </row>
    <row r="81" spans="1:17">
      <c r="A81" s="15" t="s">
        <v>156</v>
      </c>
      <c r="B81" s="2" t="s">
        <v>157</v>
      </c>
      <c r="C81" s="20">
        <v>1029</v>
      </c>
      <c r="D81" s="140">
        <v>250</v>
      </c>
      <c r="E81" s="140">
        <v>1</v>
      </c>
      <c r="F81" s="140">
        <v>1</v>
      </c>
      <c r="G81" s="140" t="s">
        <v>203</v>
      </c>
      <c r="H81" s="140">
        <v>2</v>
      </c>
      <c r="I81" s="72" t="s">
        <v>255</v>
      </c>
      <c r="J81" s="140">
        <v>0</v>
      </c>
      <c r="K81" s="140">
        <v>1</v>
      </c>
      <c r="L81" s="140" t="s">
        <v>259</v>
      </c>
      <c r="M81" s="142"/>
      <c r="N81" s="35"/>
      <c r="O81" s="35"/>
      <c r="P81" s="35"/>
      <c r="Q81" s="67"/>
    </row>
    <row r="82" spans="1:17">
      <c r="A82" s="15" t="s">
        <v>158</v>
      </c>
      <c r="B82" s="2" t="s">
        <v>260</v>
      </c>
      <c r="C82" s="20">
        <v>205</v>
      </c>
      <c r="D82" s="140">
        <v>250</v>
      </c>
      <c r="E82" s="140">
        <v>1</v>
      </c>
      <c r="F82" s="140">
        <v>0</v>
      </c>
      <c r="G82" s="140">
        <v>0</v>
      </c>
      <c r="H82" s="140">
        <v>1</v>
      </c>
      <c r="I82" s="72"/>
      <c r="J82" s="140">
        <v>0</v>
      </c>
      <c r="K82" s="140">
        <v>0</v>
      </c>
      <c r="L82" s="92">
        <v>1</v>
      </c>
      <c r="M82" s="142"/>
      <c r="N82" s="35"/>
      <c r="O82" s="35"/>
      <c r="P82" s="35"/>
      <c r="Q82" s="67"/>
    </row>
    <row r="83" spans="1:17">
      <c r="A83" s="15" t="s">
        <v>160</v>
      </c>
      <c r="B83" s="2" t="s">
        <v>296</v>
      </c>
      <c r="C83" s="20">
        <v>106</v>
      </c>
      <c r="D83" s="140">
        <v>250</v>
      </c>
      <c r="E83" s="140">
        <v>0</v>
      </c>
      <c r="F83" s="140">
        <v>0</v>
      </c>
      <c r="G83" s="140">
        <v>1</v>
      </c>
      <c r="H83" s="140">
        <v>0</v>
      </c>
      <c r="I83" s="72"/>
      <c r="J83" s="140">
        <v>0</v>
      </c>
      <c r="K83" s="140">
        <v>0</v>
      </c>
      <c r="L83" s="140"/>
      <c r="M83" s="142"/>
      <c r="N83" s="35"/>
      <c r="O83" s="35"/>
      <c r="P83" s="35"/>
      <c r="Q83" s="67"/>
    </row>
    <row r="84" spans="1:17">
      <c r="A84" s="15"/>
      <c r="B84" s="12" t="s">
        <v>162</v>
      </c>
      <c r="C84" s="20"/>
      <c r="D84" s="140"/>
      <c r="E84" s="140"/>
      <c r="F84" s="140"/>
      <c r="G84" s="140"/>
      <c r="H84" s="140"/>
      <c r="I84" s="72"/>
      <c r="J84" s="140"/>
      <c r="K84" s="140"/>
      <c r="L84" s="140"/>
      <c r="M84" s="142"/>
      <c r="N84" s="35"/>
      <c r="O84" s="35"/>
      <c r="P84" s="35"/>
      <c r="Q84" s="67"/>
    </row>
    <row r="85" spans="1:17">
      <c r="A85" s="15" t="s">
        <v>163</v>
      </c>
      <c r="B85" s="2" t="s">
        <v>164</v>
      </c>
      <c r="C85" s="20">
        <v>407</v>
      </c>
      <c r="D85" s="140">
        <v>250</v>
      </c>
      <c r="E85" s="140">
        <v>1</v>
      </c>
      <c r="F85" s="140">
        <v>0</v>
      </c>
      <c r="G85" s="140" t="s">
        <v>203</v>
      </c>
      <c r="H85" s="140">
        <v>1</v>
      </c>
      <c r="I85" s="72">
        <v>4</v>
      </c>
      <c r="J85" s="140">
        <v>0</v>
      </c>
      <c r="K85" s="140">
        <v>0</v>
      </c>
      <c r="L85" s="140"/>
      <c r="M85" s="142"/>
      <c r="N85" s="35"/>
      <c r="O85" s="35"/>
      <c r="P85" s="35"/>
      <c r="Q85" s="67"/>
    </row>
    <row r="86" spans="1:17">
      <c r="A86" s="15" t="s">
        <v>165</v>
      </c>
      <c r="B86" s="2" t="s">
        <v>166</v>
      </c>
      <c r="C86" s="20">
        <v>392</v>
      </c>
      <c r="D86" s="140">
        <v>250</v>
      </c>
      <c r="E86" s="140">
        <v>1</v>
      </c>
      <c r="F86" s="140">
        <v>0</v>
      </c>
      <c r="G86" s="140" t="s">
        <v>203</v>
      </c>
      <c r="H86" s="140">
        <v>1</v>
      </c>
      <c r="I86" s="72">
        <v>6</v>
      </c>
      <c r="J86" s="140">
        <v>0</v>
      </c>
      <c r="K86" s="140">
        <v>0</v>
      </c>
      <c r="L86" s="140" t="s">
        <v>297</v>
      </c>
      <c r="M86" s="142"/>
      <c r="N86" s="35"/>
      <c r="O86" s="35"/>
      <c r="P86" s="35"/>
      <c r="Q86" s="67"/>
    </row>
    <row r="87" spans="1:17">
      <c r="A87" s="15" t="s">
        <v>167</v>
      </c>
      <c r="B87" s="2" t="s">
        <v>263</v>
      </c>
      <c r="C87" s="20">
        <v>585</v>
      </c>
      <c r="D87" s="140">
        <v>200</v>
      </c>
      <c r="E87" s="140">
        <v>1</v>
      </c>
      <c r="F87" s="140">
        <v>1</v>
      </c>
      <c r="G87" s="140" t="s">
        <v>203</v>
      </c>
      <c r="H87" s="140">
        <v>0</v>
      </c>
      <c r="I87" s="72"/>
      <c r="J87" s="140">
        <v>1</v>
      </c>
      <c r="K87" s="140">
        <v>2</v>
      </c>
      <c r="L87" s="92">
        <v>0.78</v>
      </c>
      <c r="M87" s="142"/>
      <c r="N87" s="35"/>
      <c r="O87" s="35"/>
      <c r="P87" s="35"/>
      <c r="Q87" s="67"/>
    </row>
    <row r="88" spans="1:17">
      <c r="A88" s="15" t="s">
        <v>169</v>
      </c>
      <c r="B88" s="2" t="s">
        <v>170</v>
      </c>
      <c r="C88" s="20">
        <v>334</v>
      </c>
      <c r="D88" s="140">
        <v>200</v>
      </c>
      <c r="E88" s="140">
        <v>1</v>
      </c>
      <c r="F88" s="140">
        <v>0</v>
      </c>
      <c r="G88" s="140" t="s">
        <v>203</v>
      </c>
      <c r="H88" s="140">
        <v>1</v>
      </c>
      <c r="I88" s="72">
        <v>9</v>
      </c>
      <c r="J88" s="140">
        <v>0</v>
      </c>
      <c r="K88" s="140">
        <v>0</v>
      </c>
      <c r="L88" s="140"/>
      <c r="M88" s="142"/>
      <c r="N88" s="35"/>
      <c r="O88" s="35"/>
      <c r="P88" s="35"/>
      <c r="Q88" s="67"/>
    </row>
    <row r="89" spans="1:17">
      <c r="A89" s="15" t="s">
        <v>171</v>
      </c>
      <c r="B89" s="2" t="s">
        <v>172</v>
      </c>
      <c r="C89" s="7">
        <v>662</v>
      </c>
      <c r="D89" s="140">
        <v>250</v>
      </c>
      <c r="E89" s="140">
        <v>1</v>
      </c>
      <c r="F89" s="140">
        <v>1</v>
      </c>
      <c r="G89" s="140" t="s">
        <v>203</v>
      </c>
      <c r="H89" s="140">
        <v>1</v>
      </c>
      <c r="I89" s="72">
        <v>13</v>
      </c>
      <c r="J89" s="140">
        <v>1</v>
      </c>
      <c r="K89" s="140">
        <v>2</v>
      </c>
      <c r="L89" s="140"/>
      <c r="M89" s="142"/>
      <c r="N89" s="35"/>
      <c r="O89" s="35"/>
      <c r="P89" s="35"/>
      <c r="Q89" s="67"/>
    </row>
    <row r="90" spans="1:17">
      <c r="A90" s="15" t="s">
        <v>174</v>
      </c>
      <c r="B90" s="2" t="s">
        <v>298</v>
      </c>
      <c r="C90" s="7">
        <v>108</v>
      </c>
      <c r="D90" s="140">
        <v>200</v>
      </c>
      <c r="E90" s="140">
        <v>0</v>
      </c>
      <c r="F90" s="140">
        <v>1</v>
      </c>
      <c r="G90" s="140">
        <v>0</v>
      </c>
      <c r="H90" s="140">
        <v>0</v>
      </c>
      <c r="I90" s="72"/>
      <c r="J90" s="140">
        <v>0</v>
      </c>
      <c r="K90" s="140">
        <v>0</v>
      </c>
      <c r="L90" s="140"/>
      <c r="M90" s="142"/>
      <c r="N90" s="35"/>
      <c r="O90" s="35"/>
      <c r="P90" s="35"/>
      <c r="Q90" s="67"/>
    </row>
    <row r="91" spans="1:17">
      <c r="A91" s="22" t="s">
        <v>176</v>
      </c>
      <c r="B91" s="6" t="s">
        <v>177</v>
      </c>
      <c r="C91" s="7">
        <v>494</v>
      </c>
      <c r="D91" s="140">
        <v>250</v>
      </c>
      <c r="E91" s="140">
        <v>1</v>
      </c>
      <c r="F91" s="140">
        <v>0</v>
      </c>
      <c r="G91" s="140" t="s">
        <v>203</v>
      </c>
      <c r="H91" s="140">
        <v>1</v>
      </c>
      <c r="I91" s="72">
        <v>9</v>
      </c>
      <c r="J91" s="140">
        <v>0</v>
      </c>
      <c r="K91" s="140">
        <v>2</v>
      </c>
      <c r="L91" s="140"/>
      <c r="M91" s="142"/>
      <c r="N91" s="35"/>
      <c r="O91" s="35"/>
      <c r="P91" s="35"/>
      <c r="Q91" s="67"/>
    </row>
    <row r="92" spans="1:17">
      <c r="A92" s="22"/>
      <c r="B92" s="8" t="s">
        <v>178</v>
      </c>
      <c r="C92" s="7"/>
      <c r="D92" s="140"/>
      <c r="E92" s="140"/>
      <c r="F92" s="140"/>
      <c r="G92" s="140"/>
      <c r="H92" s="140"/>
      <c r="I92" s="72"/>
      <c r="J92" s="140"/>
      <c r="K92" s="140"/>
      <c r="L92" s="140"/>
      <c r="M92" s="142"/>
      <c r="N92" s="68"/>
      <c r="O92" s="68"/>
      <c r="P92" s="68"/>
      <c r="Q92" s="67"/>
    </row>
    <row r="93" spans="1:17">
      <c r="A93" s="15" t="s">
        <v>179</v>
      </c>
      <c r="B93" s="2" t="s">
        <v>299</v>
      </c>
      <c r="C93" s="20">
        <v>139</v>
      </c>
      <c r="D93" s="140">
        <v>250</v>
      </c>
      <c r="E93" s="140">
        <v>0</v>
      </c>
      <c r="F93" s="140">
        <v>1</v>
      </c>
      <c r="G93" s="140">
        <v>0</v>
      </c>
      <c r="H93" s="140">
        <v>0</v>
      </c>
      <c r="I93" s="72"/>
      <c r="J93" s="140">
        <v>0</v>
      </c>
      <c r="K93" s="140">
        <v>0</v>
      </c>
      <c r="L93" s="140"/>
      <c r="M93" s="142"/>
      <c r="N93" s="35"/>
      <c r="O93" s="35"/>
      <c r="P93" s="35"/>
      <c r="Q93" s="67"/>
    </row>
    <row r="94" spans="1:17">
      <c r="A94" s="15" t="s">
        <v>181</v>
      </c>
      <c r="B94" s="2" t="s">
        <v>182</v>
      </c>
      <c r="C94" s="20">
        <v>322</v>
      </c>
      <c r="D94" s="140">
        <v>250</v>
      </c>
      <c r="E94" s="140">
        <v>1</v>
      </c>
      <c r="F94" s="140">
        <v>0</v>
      </c>
      <c r="G94" s="140">
        <v>0</v>
      </c>
      <c r="H94" s="140">
        <v>0</v>
      </c>
      <c r="I94" s="72"/>
      <c r="J94" s="140">
        <v>0</v>
      </c>
      <c r="K94" s="140">
        <v>0</v>
      </c>
      <c r="L94" s="140" t="s">
        <v>300</v>
      </c>
      <c r="M94" s="142"/>
      <c r="N94" s="35"/>
      <c r="O94" s="35"/>
      <c r="P94" s="35"/>
      <c r="Q94" s="67"/>
    </row>
    <row r="95" spans="1:17">
      <c r="A95" s="15" t="s">
        <v>183</v>
      </c>
      <c r="B95" s="2" t="s">
        <v>184</v>
      </c>
      <c r="C95" s="20">
        <v>1879</v>
      </c>
      <c r="D95" s="140">
        <v>250</v>
      </c>
      <c r="E95" s="140">
        <v>2</v>
      </c>
      <c r="F95" s="140">
        <v>2</v>
      </c>
      <c r="G95" s="140" t="s">
        <v>203</v>
      </c>
      <c r="H95" s="140">
        <v>1</v>
      </c>
      <c r="I95" s="72"/>
      <c r="J95" s="140">
        <v>1</v>
      </c>
      <c r="K95" s="140">
        <v>2</v>
      </c>
      <c r="L95" s="92">
        <v>0.57999999999999996</v>
      </c>
      <c r="M95" s="142"/>
      <c r="N95" s="35"/>
      <c r="O95" s="35"/>
      <c r="P95" s="35"/>
      <c r="Q95" s="67"/>
    </row>
    <row r="96" spans="1:17">
      <c r="A96" s="15" t="s">
        <v>185</v>
      </c>
      <c r="B96" s="2" t="s">
        <v>186</v>
      </c>
      <c r="C96" s="20">
        <v>259</v>
      </c>
      <c r="D96" s="140">
        <v>250</v>
      </c>
      <c r="E96" s="140">
        <v>1</v>
      </c>
      <c r="F96" s="140">
        <v>0</v>
      </c>
      <c r="G96" s="140">
        <v>0</v>
      </c>
      <c r="H96" s="140">
        <v>0</v>
      </c>
      <c r="I96" s="72"/>
      <c r="J96" s="140">
        <v>1</v>
      </c>
      <c r="K96" s="140">
        <v>0</v>
      </c>
      <c r="L96" s="140"/>
      <c r="M96" s="142"/>
      <c r="N96" s="35"/>
      <c r="O96" s="35"/>
      <c r="P96" s="35"/>
      <c r="Q96" s="67"/>
    </row>
    <row r="97" spans="1:17">
      <c r="A97" s="15" t="s">
        <v>187</v>
      </c>
      <c r="B97" s="2" t="s">
        <v>268</v>
      </c>
      <c r="C97" s="20">
        <v>732</v>
      </c>
      <c r="D97" s="140">
        <v>250</v>
      </c>
      <c r="E97" s="140">
        <v>1</v>
      </c>
      <c r="F97" s="140">
        <v>1</v>
      </c>
      <c r="G97" s="140" t="s">
        <v>203</v>
      </c>
      <c r="H97" s="140">
        <v>1</v>
      </c>
      <c r="I97" s="72">
        <v>6</v>
      </c>
      <c r="J97" s="140">
        <v>0</v>
      </c>
      <c r="K97" s="140">
        <v>3</v>
      </c>
      <c r="L97" s="140"/>
      <c r="M97" s="142"/>
      <c r="N97" s="35"/>
      <c r="O97" s="35"/>
      <c r="P97" s="35"/>
      <c r="Q97" s="67"/>
    </row>
    <row r="98" spans="1:17">
      <c r="A98" s="22" t="s">
        <v>189</v>
      </c>
      <c r="B98" s="6" t="s">
        <v>190</v>
      </c>
      <c r="C98" s="20">
        <v>1314</v>
      </c>
      <c r="D98" s="140">
        <v>250</v>
      </c>
      <c r="E98" s="140">
        <v>2</v>
      </c>
      <c r="F98" s="140">
        <v>1</v>
      </c>
      <c r="G98" s="140" t="s">
        <v>203</v>
      </c>
      <c r="H98" s="140">
        <v>2</v>
      </c>
      <c r="I98" s="72" t="s">
        <v>101</v>
      </c>
      <c r="J98" s="140">
        <v>1</v>
      </c>
      <c r="K98" s="140">
        <v>3</v>
      </c>
      <c r="L98" s="140"/>
      <c r="M98" s="142"/>
      <c r="N98" s="35"/>
      <c r="O98" s="35"/>
      <c r="P98" s="35"/>
      <c r="Q98" s="67"/>
    </row>
    <row r="99" spans="1:17">
      <c r="A99" s="22" t="s">
        <v>191</v>
      </c>
      <c r="B99" s="6" t="s">
        <v>301</v>
      </c>
      <c r="C99" s="20">
        <v>96</v>
      </c>
      <c r="D99" s="140">
        <v>250</v>
      </c>
      <c r="E99" s="140">
        <v>0</v>
      </c>
      <c r="F99" s="140">
        <v>0</v>
      </c>
      <c r="G99" s="140">
        <v>1</v>
      </c>
      <c r="H99" s="140">
        <v>0</v>
      </c>
      <c r="I99" s="72"/>
      <c r="J99" s="140">
        <v>0</v>
      </c>
      <c r="K99" s="140">
        <v>0</v>
      </c>
      <c r="L99" s="140"/>
      <c r="M99" s="142"/>
      <c r="N99" s="35"/>
      <c r="O99" s="35"/>
      <c r="P99" s="35"/>
      <c r="Q99" s="67"/>
    </row>
    <row r="100" spans="1:17" ht="15.75" thickBot="1">
      <c r="A100" s="23" t="s">
        <v>193</v>
      </c>
      <c r="B100" s="24" t="s">
        <v>302</v>
      </c>
      <c r="C100" s="25">
        <v>44</v>
      </c>
      <c r="D100" s="44">
        <v>250</v>
      </c>
      <c r="E100" s="3">
        <v>0</v>
      </c>
      <c r="F100" s="3">
        <v>0</v>
      </c>
      <c r="G100" s="3">
        <v>1</v>
      </c>
      <c r="H100" s="3">
        <v>0</v>
      </c>
      <c r="I100" s="74"/>
      <c r="J100" s="3">
        <v>0</v>
      </c>
      <c r="K100" s="3">
        <v>0</v>
      </c>
      <c r="L100" s="3"/>
      <c r="M100" s="142"/>
      <c r="N100" s="35"/>
      <c r="O100" s="35"/>
      <c r="P100" s="35"/>
      <c r="Q100" s="67"/>
    </row>
    <row r="101" spans="1:17">
      <c r="A101" s="15"/>
      <c r="B101" s="12" t="s">
        <v>303</v>
      </c>
      <c r="C101" s="21">
        <f>SUM(C4:C100)</f>
        <v>48661</v>
      </c>
      <c r="D101" s="26"/>
      <c r="E101" s="26">
        <f t="shared" ref="E101:K101" si="0">SUM(E4:E100)</f>
        <v>65</v>
      </c>
      <c r="F101" s="26">
        <f t="shared" si="0"/>
        <v>59</v>
      </c>
      <c r="G101" s="26">
        <f t="shared" si="0"/>
        <v>15</v>
      </c>
      <c r="H101" s="26">
        <f t="shared" si="0"/>
        <v>50</v>
      </c>
      <c r="I101" s="26"/>
      <c r="J101" s="26">
        <f t="shared" si="0"/>
        <v>38</v>
      </c>
      <c r="K101" s="140">
        <f t="shared" si="0"/>
        <v>98</v>
      </c>
      <c r="L101" s="140"/>
      <c r="M101" s="142"/>
      <c r="N101" s="142"/>
      <c r="O101" s="142"/>
      <c r="P101" s="142"/>
      <c r="Q101" s="67"/>
    </row>
    <row r="102" spans="1:17">
      <c r="A102" s="137"/>
      <c r="B102" s="137"/>
      <c r="C102" s="137"/>
      <c r="D102" s="143"/>
      <c r="E102" s="143"/>
      <c r="F102" s="143"/>
      <c r="G102" s="143"/>
      <c r="H102" s="57"/>
      <c r="I102" s="97"/>
      <c r="J102" s="57"/>
      <c r="K102" s="57"/>
      <c r="L102" s="69"/>
      <c r="M102" s="69"/>
      <c r="N102" s="137"/>
      <c r="O102" s="137"/>
      <c r="P102" s="137"/>
      <c r="Q102" s="137"/>
    </row>
    <row r="103" spans="1:17">
      <c r="A103" s="137"/>
      <c r="B103" s="137"/>
      <c r="C103" s="137"/>
      <c r="D103" s="143"/>
      <c r="E103" s="143"/>
      <c r="F103" s="143"/>
      <c r="G103" s="143"/>
      <c r="H103" s="143"/>
      <c r="I103" s="98"/>
      <c r="J103" s="143"/>
      <c r="K103" s="54"/>
      <c r="L103" s="54"/>
      <c r="M103" s="54"/>
      <c r="N103" s="137"/>
      <c r="O103" s="137"/>
      <c r="P103" s="137"/>
      <c r="Q103" s="137"/>
    </row>
    <row r="104" spans="1:17" ht="15.75">
      <c r="A104" s="137"/>
      <c r="B104" s="137"/>
      <c r="C104" s="48"/>
      <c r="D104" s="143"/>
      <c r="E104" s="143"/>
      <c r="F104" s="143"/>
      <c r="G104" s="143"/>
      <c r="H104" s="143"/>
      <c r="I104" s="98"/>
      <c r="J104" s="143"/>
      <c r="K104" s="94" t="s">
        <v>304</v>
      </c>
      <c r="L104" s="95">
        <v>0.67</v>
      </c>
      <c r="M104" s="143"/>
      <c r="N104" s="137"/>
      <c r="O104" s="53"/>
      <c r="P104" s="137"/>
      <c r="Q104" s="137"/>
    </row>
    <row r="105" spans="1:17">
      <c r="A105" s="137"/>
      <c r="B105" s="52"/>
      <c r="C105" s="48"/>
      <c r="D105" s="143"/>
      <c r="E105" s="143"/>
      <c r="F105" s="143"/>
      <c r="G105" s="143"/>
      <c r="H105" s="143"/>
      <c r="I105" s="141"/>
      <c r="J105" s="143"/>
      <c r="K105" s="143"/>
      <c r="L105" s="143"/>
      <c r="M105" s="143"/>
      <c r="N105" s="137"/>
      <c r="O105" s="137"/>
      <c r="P105" s="137"/>
      <c r="Q105" s="137"/>
    </row>
    <row r="108" spans="1:17">
      <c r="A108" s="137"/>
      <c r="B108" s="137"/>
      <c r="C108" s="137"/>
      <c r="D108" s="143"/>
      <c r="E108" s="143"/>
      <c r="F108" s="143"/>
      <c r="G108" s="143"/>
      <c r="H108" s="58"/>
      <c r="I108" s="141"/>
      <c r="J108" s="143"/>
      <c r="K108" s="143"/>
      <c r="L108" s="143"/>
      <c r="M108" s="143"/>
      <c r="N108" s="137"/>
      <c r="O108" s="137"/>
      <c r="P108" s="137"/>
      <c r="Q108" s="137"/>
    </row>
  </sheetData>
  <mergeCells count="3">
    <mergeCell ref="H2:K2"/>
    <mergeCell ref="N2:P2"/>
    <mergeCell ref="E2:G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7"/>
  <sheetViews>
    <sheetView workbookViewId="0" xr3:uid="{78B4E459-6924-5F8B-B7BA-2DD04133E49E}">
      <selection activeCell="J8" sqref="J8"/>
    </sheetView>
  </sheetViews>
  <sheetFormatPr defaultRowHeight="15"/>
  <cols>
    <col min="2" max="2" width="25" bestFit="1" customWidth="1"/>
    <col min="3" max="3" width="7.28515625" customWidth="1"/>
    <col min="4" max="4" width="7.85546875" customWidth="1"/>
    <col min="5" max="5" width="6" style="41" customWidth="1"/>
    <col min="6" max="6" width="6.140625" style="41" bestFit="1" customWidth="1"/>
    <col min="7" max="7" width="6.28515625" style="41" bestFit="1" customWidth="1"/>
    <col min="8" max="8" width="6.140625" style="41" customWidth="1"/>
    <col min="9" max="9" width="6.7109375" customWidth="1"/>
    <col min="10" max="10" width="6.28515625" bestFit="1" customWidth="1"/>
    <col min="11" max="11" width="7.28515625" customWidth="1"/>
    <col min="12" max="12" width="5" customWidth="1"/>
    <col min="13" max="13" width="7.140625" bestFit="1" customWidth="1"/>
    <col min="14" max="14" width="7.7109375" customWidth="1"/>
    <col min="15" max="15" width="5.140625" bestFit="1" customWidth="1"/>
    <col min="16" max="16" width="24.85546875" style="54" bestFit="1" customWidth="1"/>
    <col min="17" max="17" width="9.140625" style="54"/>
  </cols>
  <sheetData>
    <row r="1" spans="1:17" ht="15.75">
      <c r="A1" s="9" t="s">
        <v>0</v>
      </c>
      <c r="B1" s="31"/>
      <c r="C1" s="9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>
      <c r="A2" s="2"/>
      <c r="B2" s="10"/>
      <c r="C2" s="11" t="s">
        <v>1</v>
      </c>
      <c r="D2" s="12" t="s">
        <v>305</v>
      </c>
      <c r="E2" s="152" t="s">
        <v>306</v>
      </c>
      <c r="F2" s="159"/>
      <c r="G2" s="159"/>
      <c r="H2" s="160"/>
      <c r="I2" s="152" t="s">
        <v>307</v>
      </c>
      <c r="J2" s="161"/>
      <c r="K2" s="162"/>
      <c r="L2" s="152" t="s">
        <v>308</v>
      </c>
      <c r="M2" s="159"/>
      <c r="N2" s="159"/>
      <c r="O2" s="160"/>
      <c r="P2" s="60" t="s">
        <v>309</v>
      </c>
      <c r="Q2" s="60" t="s">
        <v>310</v>
      </c>
    </row>
    <row r="3" spans="1:17" ht="15.75" thickBot="1">
      <c r="A3" s="2"/>
      <c r="B3" s="27" t="s">
        <v>11</v>
      </c>
      <c r="C3" s="13"/>
      <c r="D3" s="14" t="s">
        <v>5</v>
      </c>
      <c r="E3" s="3" t="s">
        <v>6</v>
      </c>
      <c r="F3" s="29" t="s">
        <v>10</v>
      </c>
      <c r="G3" s="4" t="s">
        <v>7</v>
      </c>
      <c r="H3" s="5" t="s">
        <v>8</v>
      </c>
      <c r="I3" s="3" t="s">
        <v>6</v>
      </c>
      <c r="J3" s="4" t="s">
        <v>7</v>
      </c>
      <c r="K3" s="5" t="s">
        <v>8</v>
      </c>
      <c r="L3" s="3" t="s">
        <v>6</v>
      </c>
      <c r="M3" s="29" t="s">
        <v>10</v>
      </c>
      <c r="N3" s="4" t="s">
        <v>7</v>
      </c>
      <c r="O3" s="5" t="s">
        <v>8</v>
      </c>
      <c r="P3" s="3" t="s">
        <v>311</v>
      </c>
      <c r="Q3" s="4" t="s">
        <v>312</v>
      </c>
    </row>
    <row r="4" spans="1:17">
      <c r="A4" s="15" t="s">
        <v>12</v>
      </c>
      <c r="B4" s="2" t="s">
        <v>313</v>
      </c>
      <c r="C4" s="16">
        <v>60</v>
      </c>
      <c r="D4" s="19">
        <v>250</v>
      </c>
      <c r="E4" s="140">
        <v>0</v>
      </c>
      <c r="F4" s="144"/>
      <c r="G4" s="140">
        <v>0</v>
      </c>
      <c r="H4" s="140">
        <v>0</v>
      </c>
      <c r="I4" s="33">
        <v>0</v>
      </c>
      <c r="J4" s="33">
        <v>0</v>
      </c>
      <c r="K4" s="33">
        <v>1</v>
      </c>
      <c r="L4" s="140"/>
      <c r="M4" s="144"/>
      <c r="N4" s="140"/>
      <c r="O4" s="42"/>
      <c r="P4" s="55"/>
    </row>
    <row r="5" spans="1:17">
      <c r="A5" s="18" t="s">
        <v>16</v>
      </c>
      <c r="B5" s="2" t="s">
        <v>226</v>
      </c>
      <c r="C5" s="7">
        <v>255</v>
      </c>
      <c r="D5" s="19">
        <v>250</v>
      </c>
      <c r="E5" s="140">
        <v>0</v>
      </c>
      <c r="F5" s="144"/>
      <c r="G5" s="140">
        <v>1</v>
      </c>
      <c r="H5" s="140">
        <v>0</v>
      </c>
      <c r="I5" s="33">
        <v>0</v>
      </c>
      <c r="J5" s="33">
        <v>1</v>
      </c>
      <c r="K5" s="33">
        <v>0</v>
      </c>
      <c r="L5" s="140"/>
      <c r="M5" s="144"/>
      <c r="N5" s="140">
        <v>1</v>
      </c>
      <c r="O5" s="26"/>
      <c r="P5" s="55"/>
    </row>
    <row r="6" spans="1:17">
      <c r="A6" s="18" t="s">
        <v>18</v>
      </c>
      <c r="B6" s="2" t="s">
        <v>19</v>
      </c>
      <c r="C6" s="7">
        <v>994</v>
      </c>
      <c r="D6" s="19">
        <v>250</v>
      </c>
      <c r="E6" s="140">
        <v>1</v>
      </c>
      <c r="F6" s="144">
        <v>8</v>
      </c>
      <c r="G6" s="140">
        <v>0</v>
      </c>
      <c r="H6" s="140">
        <v>1</v>
      </c>
      <c r="I6" s="33">
        <v>1</v>
      </c>
      <c r="J6" s="33">
        <v>1</v>
      </c>
      <c r="K6" s="33" t="s">
        <v>203</v>
      </c>
      <c r="L6" s="140">
        <v>1</v>
      </c>
      <c r="M6" s="144">
        <v>10</v>
      </c>
      <c r="N6" s="140">
        <v>1</v>
      </c>
      <c r="O6" s="26">
        <v>1</v>
      </c>
      <c r="P6" s="55"/>
    </row>
    <row r="7" spans="1:17">
      <c r="A7" s="18" t="s">
        <v>21</v>
      </c>
      <c r="B7" s="2" t="s">
        <v>22</v>
      </c>
      <c r="C7" s="7">
        <v>433</v>
      </c>
      <c r="D7" s="19">
        <v>250</v>
      </c>
      <c r="E7" s="140">
        <v>0</v>
      </c>
      <c r="F7" s="144"/>
      <c r="G7" s="140">
        <v>0</v>
      </c>
      <c r="H7" s="140">
        <v>0</v>
      </c>
      <c r="I7" s="33">
        <v>0</v>
      </c>
      <c r="J7" s="33">
        <v>1</v>
      </c>
      <c r="K7" s="33" t="s">
        <v>203</v>
      </c>
      <c r="L7" s="140">
        <v>0</v>
      </c>
      <c r="M7" s="144"/>
      <c r="N7" s="140">
        <v>0</v>
      </c>
      <c r="O7" s="26">
        <v>0</v>
      </c>
      <c r="P7" s="63"/>
    </row>
    <row r="8" spans="1:17">
      <c r="A8" s="18" t="s">
        <v>23</v>
      </c>
      <c r="B8" s="2" t="s">
        <v>314</v>
      </c>
      <c r="C8" s="7">
        <v>230</v>
      </c>
      <c r="D8" s="19">
        <v>250</v>
      </c>
      <c r="E8" s="140">
        <v>0</v>
      </c>
      <c r="F8" s="144"/>
      <c r="G8" s="140">
        <v>0</v>
      </c>
      <c r="H8" s="140">
        <v>0</v>
      </c>
      <c r="I8" s="33">
        <v>0</v>
      </c>
      <c r="J8" s="33">
        <v>1</v>
      </c>
      <c r="K8" s="33">
        <v>0</v>
      </c>
      <c r="L8" s="140">
        <v>0</v>
      </c>
      <c r="M8" s="144"/>
      <c r="N8" s="140">
        <v>0</v>
      </c>
      <c r="O8" s="26">
        <v>0</v>
      </c>
      <c r="P8" s="55" t="s">
        <v>315</v>
      </c>
    </row>
    <row r="9" spans="1:17">
      <c r="A9" s="18" t="s">
        <v>229</v>
      </c>
      <c r="B9" s="2" t="s">
        <v>316</v>
      </c>
      <c r="C9" s="7">
        <v>105</v>
      </c>
      <c r="D9" s="19">
        <v>250</v>
      </c>
      <c r="E9" s="140">
        <v>0</v>
      </c>
      <c r="F9" s="144"/>
      <c r="G9" s="140">
        <v>0</v>
      </c>
      <c r="H9" s="140">
        <v>1</v>
      </c>
      <c r="I9" s="33">
        <v>0</v>
      </c>
      <c r="J9" s="33">
        <v>0</v>
      </c>
      <c r="K9" s="33">
        <v>1</v>
      </c>
      <c r="L9" s="140"/>
      <c r="M9" s="144"/>
      <c r="N9" s="140"/>
      <c r="O9" s="26">
        <v>1</v>
      </c>
      <c r="P9" s="55"/>
    </row>
    <row r="10" spans="1:17">
      <c r="A10" s="18" t="s">
        <v>25</v>
      </c>
      <c r="B10" s="2" t="s">
        <v>317</v>
      </c>
      <c r="C10" s="7">
        <v>131</v>
      </c>
      <c r="D10" s="19">
        <v>250</v>
      </c>
      <c r="E10" s="140">
        <v>0</v>
      </c>
      <c r="F10" s="144"/>
      <c r="G10" s="140">
        <v>0</v>
      </c>
      <c r="H10" s="140">
        <v>0</v>
      </c>
      <c r="I10" s="33">
        <v>0</v>
      </c>
      <c r="J10" s="33">
        <v>0</v>
      </c>
      <c r="K10" s="33">
        <v>1</v>
      </c>
      <c r="L10" s="140">
        <v>0</v>
      </c>
      <c r="M10" s="144"/>
      <c r="N10" s="140">
        <v>0</v>
      </c>
      <c r="O10" s="26">
        <v>0</v>
      </c>
      <c r="P10" s="55"/>
    </row>
    <row r="11" spans="1:17">
      <c r="A11" s="18" t="s">
        <v>27</v>
      </c>
      <c r="B11" s="2" t="s">
        <v>318</v>
      </c>
      <c r="C11" s="7">
        <v>206</v>
      </c>
      <c r="D11" s="19">
        <v>250</v>
      </c>
      <c r="E11" s="140">
        <v>0</v>
      </c>
      <c r="F11" s="144"/>
      <c r="G11" s="140">
        <v>0</v>
      </c>
      <c r="H11" s="140">
        <v>0</v>
      </c>
      <c r="I11" s="33">
        <v>0</v>
      </c>
      <c r="J11" s="33">
        <v>1</v>
      </c>
      <c r="K11" s="33">
        <v>0</v>
      </c>
      <c r="L11" s="140">
        <v>0</v>
      </c>
      <c r="M11" s="144"/>
      <c r="N11" s="140">
        <v>0</v>
      </c>
      <c r="O11" s="26">
        <v>0</v>
      </c>
      <c r="P11" s="55"/>
    </row>
    <row r="12" spans="1:17">
      <c r="A12" s="18"/>
      <c r="B12" s="12" t="s">
        <v>29</v>
      </c>
      <c r="C12" s="7"/>
      <c r="D12" s="19"/>
      <c r="E12" s="140"/>
      <c r="F12" s="144"/>
      <c r="G12" s="140"/>
      <c r="H12" s="140"/>
      <c r="I12" s="34"/>
      <c r="J12" s="34"/>
      <c r="K12" s="34"/>
      <c r="L12" s="7"/>
      <c r="M12" s="7"/>
      <c r="N12" s="7"/>
      <c r="O12" s="20"/>
      <c r="P12" s="55">
        <f>(SUM(E4:E11)+SUM(G4:G11))/(SUM(I4:I11)+SUM(J4:J11))</f>
        <v>0.33333333333333331</v>
      </c>
      <c r="Q12" s="59">
        <f>(SUM(E4:E11)+SUM(G4:G11)+SUM(H4:H11))/SUM(C4:C11)*1000</f>
        <v>1.6570008285004141</v>
      </c>
    </row>
    <row r="13" spans="1:17">
      <c r="A13" s="18" t="s">
        <v>30</v>
      </c>
      <c r="B13" s="2" t="s">
        <v>31</v>
      </c>
      <c r="C13" s="7">
        <v>744</v>
      </c>
      <c r="D13" s="19">
        <v>250</v>
      </c>
      <c r="E13" s="140">
        <v>1</v>
      </c>
      <c r="F13" s="144">
        <v>10</v>
      </c>
      <c r="G13" s="140">
        <v>0</v>
      </c>
      <c r="H13" s="140">
        <v>1</v>
      </c>
      <c r="I13" s="33">
        <v>1</v>
      </c>
      <c r="J13" s="33">
        <v>1</v>
      </c>
      <c r="K13" s="33" t="s">
        <v>203</v>
      </c>
      <c r="L13" s="140">
        <v>1</v>
      </c>
      <c r="M13" s="144">
        <v>8</v>
      </c>
      <c r="N13" s="140">
        <v>0</v>
      </c>
      <c r="O13" s="26">
        <v>1</v>
      </c>
      <c r="P13" s="55"/>
      <c r="Q13" s="59"/>
    </row>
    <row r="14" spans="1:17">
      <c r="A14" s="18" t="s">
        <v>32</v>
      </c>
      <c r="B14" s="2" t="s">
        <v>33</v>
      </c>
      <c r="C14" s="7">
        <v>603</v>
      </c>
      <c r="D14" s="19">
        <v>250</v>
      </c>
      <c r="E14" s="140">
        <v>0</v>
      </c>
      <c r="F14" s="144"/>
      <c r="G14" s="140">
        <v>0</v>
      </c>
      <c r="H14" s="140">
        <v>2</v>
      </c>
      <c r="I14" s="33">
        <v>0</v>
      </c>
      <c r="J14" s="33">
        <v>1</v>
      </c>
      <c r="K14" s="33" t="s">
        <v>203</v>
      </c>
      <c r="L14" s="140">
        <v>0</v>
      </c>
      <c r="M14" s="144"/>
      <c r="N14" s="140">
        <v>1</v>
      </c>
      <c r="O14" s="26">
        <v>0</v>
      </c>
      <c r="P14" s="55"/>
      <c r="Q14" s="59"/>
    </row>
    <row r="15" spans="1:17">
      <c r="A15" s="18" t="s">
        <v>34</v>
      </c>
      <c r="B15" s="2" t="s">
        <v>35</v>
      </c>
      <c r="C15" s="7">
        <v>1559</v>
      </c>
      <c r="D15" s="19">
        <v>250</v>
      </c>
      <c r="E15" s="140">
        <v>1</v>
      </c>
      <c r="F15" s="144">
        <v>6</v>
      </c>
      <c r="G15" s="140">
        <v>2</v>
      </c>
      <c r="H15" s="140">
        <v>4</v>
      </c>
      <c r="I15" s="33">
        <v>1</v>
      </c>
      <c r="J15" s="33">
        <v>2</v>
      </c>
      <c r="K15" s="33" t="s">
        <v>203</v>
      </c>
      <c r="L15" s="140">
        <v>1</v>
      </c>
      <c r="M15" s="144">
        <v>12</v>
      </c>
      <c r="N15" s="140">
        <v>2</v>
      </c>
      <c r="O15" s="26">
        <v>1</v>
      </c>
      <c r="P15" s="55"/>
      <c r="Q15" s="59"/>
    </row>
    <row r="16" spans="1:17">
      <c r="A16" s="18" t="s">
        <v>37</v>
      </c>
      <c r="B16" s="2" t="s">
        <v>38</v>
      </c>
      <c r="C16" s="7">
        <v>1539</v>
      </c>
      <c r="D16" s="19">
        <v>250</v>
      </c>
      <c r="E16" s="140">
        <v>1</v>
      </c>
      <c r="F16" s="144">
        <v>15</v>
      </c>
      <c r="G16" s="140">
        <v>2</v>
      </c>
      <c r="H16" s="140">
        <v>2</v>
      </c>
      <c r="I16" s="33">
        <v>1</v>
      </c>
      <c r="J16" s="33">
        <v>2</v>
      </c>
      <c r="K16" s="33" t="s">
        <v>203</v>
      </c>
      <c r="L16" s="140">
        <v>1</v>
      </c>
      <c r="M16" s="144">
        <v>6</v>
      </c>
      <c r="N16" s="140">
        <v>3</v>
      </c>
      <c r="O16" s="26">
        <v>1</v>
      </c>
      <c r="P16" s="55" t="s">
        <v>319</v>
      </c>
      <c r="Q16" s="59"/>
    </row>
    <row r="17" spans="1:17">
      <c r="A17" s="18" t="s">
        <v>43</v>
      </c>
      <c r="B17" s="40" t="s">
        <v>44</v>
      </c>
      <c r="C17" s="7">
        <v>1533</v>
      </c>
      <c r="D17" s="19">
        <v>250</v>
      </c>
      <c r="E17" s="140">
        <v>1</v>
      </c>
      <c r="F17" s="144">
        <v>8</v>
      </c>
      <c r="G17" s="140">
        <v>1</v>
      </c>
      <c r="H17" s="140">
        <v>2</v>
      </c>
      <c r="I17" s="33">
        <v>1</v>
      </c>
      <c r="J17" s="33">
        <v>2</v>
      </c>
      <c r="K17" s="33" t="s">
        <v>203</v>
      </c>
      <c r="L17" s="140">
        <v>0</v>
      </c>
      <c r="M17" s="144"/>
      <c r="N17" s="140">
        <v>1</v>
      </c>
      <c r="O17" s="26">
        <v>3</v>
      </c>
      <c r="P17" s="55"/>
      <c r="Q17" s="59"/>
    </row>
    <row r="18" spans="1:17">
      <c r="A18" s="18" t="s">
        <v>45</v>
      </c>
      <c r="B18" s="2" t="s">
        <v>46</v>
      </c>
      <c r="C18" s="7">
        <v>327</v>
      </c>
      <c r="D18" s="19">
        <v>250</v>
      </c>
      <c r="E18" s="140">
        <v>0</v>
      </c>
      <c r="F18" s="144"/>
      <c r="G18" s="140">
        <v>0</v>
      </c>
      <c r="H18" s="140">
        <v>0</v>
      </c>
      <c r="I18" s="33">
        <v>1</v>
      </c>
      <c r="J18" s="33">
        <v>0</v>
      </c>
      <c r="K18" s="33">
        <v>0</v>
      </c>
      <c r="L18" s="140"/>
      <c r="M18" s="144"/>
      <c r="N18" s="140"/>
      <c r="O18" s="26"/>
      <c r="P18" s="55"/>
      <c r="Q18" s="59"/>
    </row>
    <row r="19" spans="1:17">
      <c r="A19" s="18" t="s">
        <v>47</v>
      </c>
      <c r="B19" s="2" t="s">
        <v>320</v>
      </c>
      <c r="C19" s="7">
        <v>37</v>
      </c>
      <c r="D19" s="19">
        <v>250</v>
      </c>
      <c r="E19" s="140">
        <v>0</v>
      </c>
      <c r="F19" s="144"/>
      <c r="G19" s="140">
        <v>0</v>
      </c>
      <c r="H19" s="140">
        <v>1</v>
      </c>
      <c r="I19" s="33">
        <v>0</v>
      </c>
      <c r="J19" s="33">
        <v>0</v>
      </c>
      <c r="K19" s="33">
        <v>1</v>
      </c>
      <c r="L19" s="140">
        <v>0</v>
      </c>
      <c r="M19" s="144"/>
      <c r="N19" s="140">
        <v>0</v>
      </c>
      <c r="O19" s="26">
        <v>1</v>
      </c>
      <c r="P19" s="55"/>
      <c r="Q19" s="59"/>
    </row>
    <row r="20" spans="1:17">
      <c r="A20" s="18"/>
      <c r="B20" s="12" t="s">
        <v>51</v>
      </c>
      <c r="C20" s="7"/>
      <c r="D20" s="19"/>
      <c r="E20" s="140"/>
      <c r="F20" s="144"/>
      <c r="G20" s="140"/>
      <c r="H20" s="140"/>
      <c r="I20" s="34"/>
      <c r="J20" s="34"/>
      <c r="K20" s="34"/>
      <c r="L20" s="7"/>
      <c r="M20" s="7"/>
      <c r="N20" s="7"/>
      <c r="O20" s="20"/>
      <c r="P20" s="55">
        <f>(SUM(E13:E19)+SUM(G13:G19))/(SUM(I13:I19)+SUM(J13:J19))</f>
        <v>0.69230769230769229</v>
      </c>
      <c r="Q20" s="59">
        <f>(SUM(E13:E19)+SUM(G13:G19)+SUM(H13:H19))/SUM(C13:C19)*1000</f>
        <v>3.3112582781456954</v>
      </c>
    </row>
    <row r="21" spans="1:17">
      <c r="A21" s="18" t="s">
        <v>52</v>
      </c>
      <c r="B21" s="2" t="s">
        <v>53</v>
      </c>
      <c r="C21" s="7">
        <v>320</v>
      </c>
      <c r="D21" s="19">
        <v>250</v>
      </c>
      <c r="E21" s="140">
        <v>0</v>
      </c>
      <c r="F21" s="144"/>
      <c r="G21" s="140">
        <v>0</v>
      </c>
      <c r="H21" s="140">
        <v>0</v>
      </c>
      <c r="I21" s="33">
        <v>0</v>
      </c>
      <c r="J21" s="33">
        <v>1</v>
      </c>
      <c r="K21" s="33">
        <v>0</v>
      </c>
      <c r="L21" s="140">
        <v>0</v>
      </c>
      <c r="M21" s="144"/>
      <c r="N21" s="140">
        <v>0</v>
      </c>
      <c r="O21" s="26">
        <v>2</v>
      </c>
      <c r="P21" s="55"/>
      <c r="Q21" s="59"/>
    </row>
    <row r="22" spans="1:17">
      <c r="A22" s="18" t="s">
        <v>54</v>
      </c>
      <c r="B22" s="2" t="s">
        <v>207</v>
      </c>
      <c r="C22" s="7">
        <v>930</v>
      </c>
      <c r="D22" s="19">
        <v>250</v>
      </c>
      <c r="E22" s="140">
        <v>1</v>
      </c>
      <c r="F22" s="144">
        <v>6</v>
      </c>
      <c r="G22" s="140">
        <v>1</v>
      </c>
      <c r="H22" s="140">
        <v>7</v>
      </c>
      <c r="I22" s="33">
        <v>1</v>
      </c>
      <c r="J22" s="33">
        <v>1</v>
      </c>
      <c r="K22" s="33" t="s">
        <v>203</v>
      </c>
      <c r="L22" s="140">
        <v>1</v>
      </c>
      <c r="M22" s="144">
        <v>12</v>
      </c>
      <c r="N22" s="140">
        <v>1</v>
      </c>
      <c r="O22" s="26">
        <v>4</v>
      </c>
      <c r="P22" s="55"/>
      <c r="Q22" s="59"/>
    </row>
    <row r="23" spans="1:17">
      <c r="A23" s="18" t="s">
        <v>208</v>
      </c>
      <c r="B23" s="2" t="s">
        <v>209</v>
      </c>
      <c r="C23" s="7">
        <v>261</v>
      </c>
      <c r="D23" s="19">
        <v>250</v>
      </c>
      <c r="E23" s="140">
        <v>0</v>
      </c>
      <c r="F23" s="144"/>
      <c r="G23" s="140">
        <v>1</v>
      </c>
      <c r="H23" s="140">
        <v>0</v>
      </c>
      <c r="I23" s="33">
        <v>0</v>
      </c>
      <c r="J23" s="33">
        <v>1</v>
      </c>
      <c r="K23" s="33">
        <v>0</v>
      </c>
      <c r="L23" s="140">
        <v>1</v>
      </c>
      <c r="M23" s="144">
        <v>2</v>
      </c>
      <c r="N23" s="140">
        <v>0</v>
      </c>
      <c r="O23" s="26">
        <v>0</v>
      </c>
      <c r="P23" s="55"/>
      <c r="Q23" s="59"/>
    </row>
    <row r="24" spans="1:17">
      <c r="A24" s="18" t="s">
        <v>57</v>
      </c>
      <c r="B24" s="2" t="s">
        <v>321</v>
      </c>
      <c r="C24" s="7">
        <v>201</v>
      </c>
      <c r="D24" s="19">
        <v>250</v>
      </c>
      <c r="E24" s="140">
        <v>0</v>
      </c>
      <c r="F24" s="144"/>
      <c r="G24" s="140">
        <v>0</v>
      </c>
      <c r="H24" s="140">
        <v>1</v>
      </c>
      <c r="I24" s="33">
        <v>0</v>
      </c>
      <c r="J24" s="33">
        <v>1</v>
      </c>
      <c r="K24" s="33">
        <v>0</v>
      </c>
      <c r="L24" s="140">
        <v>0</v>
      </c>
      <c r="M24" s="144"/>
      <c r="N24" s="140">
        <v>1</v>
      </c>
      <c r="O24" s="26">
        <v>0</v>
      </c>
      <c r="P24" s="55" t="s">
        <v>322</v>
      </c>
      <c r="Q24" s="59"/>
    </row>
    <row r="25" spans="1:17">
      <c r="A25" s="18" t="s">
        <v>59</v>
      </c>
      <c r="B25" s="2" t="s">
        <v>323</v>
      </c>
      <c r="C25" s="7">
        <v>180</v>
      </c>
      <c r="D25" s="19">
        <v>250</v>
      </c>
      <c r="E25" s="140">
        <v>0</v>
      </c>
      <c r="F25" s="144"/>
      <c r="G25" s="140">
        <v>0</v>
      </c>
      <c r="H25" s="140">
        <v>0</v>
      </c>
      <c r="I25" s="33">
        <v>0</v>
      </c>
      <c r="J25" s="33">
        <v>0</v>
      </c>
      <c r="K25" s="33">
        <v>1</v>
      </c>
      <c r="L25" s="140">
        <v>0</v>
      </c>
      <c r="M25" s="144"/>
      <c r="N25" s="140">
        <v>0</v>
      </c>
      <c r="O25" s="26">
        <v>0</v>
      </c>
      <c r="P25" s="55"/>
      <c r="Q25" s="59"/>
    </row>
    <row r="26" spans="1:17">
      <c r="A26" s="18" t="s">
        <v>61</v>
      </c>
      <c r="B26" s="2" t="s">
        <v>62</v>
      </c>
      <c r="C26" s="7">
        <v>381</v>
      </c>
      <c r="D26" s="19">
        <v>250</v>
      </c>
      <c r="E26" s="140">
        <v>0</v>
      </c>
      <c r="F26" s="144"/>
      <c r="G26" s="140">
        <v>1</v>
      </c>
      <c r="H26" s="140">
        <v>0</v>
      </c>
      <c r="I26" s="33">
        <v>1</v>
      </c>
      <c r="J26" s="33">
        <v>0</v>
      </c>
      <c r="K26" s="33" t="s">
        <v>203</v>
      </c>
      <c r="L26" s="140">
        <v>0</v>
      </c>
      <c r="M26" s="144"/>
      <c r="N26" s="140">
        <v>1</v>
      </c>
      <c r="O26" s="26">
        <v>0</v>
      </c>
      <c r="P26" s="55" t="s">
        <v>324</v>
      </c>
      <c r="Q26" s="59"/>
    </row>
    <row r="27" spans="1:17">
      <c r="A27" s="18" t="s">
        <v>63</v>
      </c>
      <c r="B27" s="2" t="s">
        <v>64</v>
      </c>
      <c r="C27" s="7">
        <v>363</v>
      </c>
      <c r="D27" s="19">
        <v>250</v>
      </c>
      <c r="E27" s="140">
        <v>1</v>
      </c>
      <c r="F27" s="144">
        <v>6</v>
      </c>
      <c r="G27" s="140">
        <v>0</v>
      </c>
      <c r="H27" s="140">
        <v>0</v>
      </c>
      <c r="I27" s="33">
        <v>1</v>
      </c>
      <c r="J27" s="33">
        <v>0</v>
      </c>
      <c r="K27" s="33">
        <v>0</v>
      </c>
      <c r="L27" s="140">
        <v>0</v>
      </c>
      <c r="M27" s="144"/>
      <c r="N27" s="140">
        <v>2</v>
      </c>
      <c r="O27" s="26">
        <v>3</v>
      </c>
      <c r="P27" s="55"/>
      <c r="Q27" s="59"/>
    </row>
    <row r="28" spans="1:17">
      <c r="A28" s="18" t="s">
        <v>65</v>
      </c>
      <c r="B28" s="2" t="s">
        <v>66</v>
      </c>
      <c r="C28" s="20">
        <v>584</v>
      </c>
      <c r="D28" s="19">
        <v>250</v>
      </c>
      <c r="E28" s="140">
        <v>0</v>
      </c>
      <c r="F28" s="144"/>
      <c r="G28" s="140">
        <v>1</v>
      </c>
      <c r="H28" s="140">
        <v>2</v>
      </c>
      <c r="I28" s="33">
        <v>0</v>
      </c>
      <c r="J28" s="33">
        <v>1</v>
      </c>
      <c r="K28" s="33" t="s">
        <v>203</v>
      </c>
      <c r="L28" s="140"/>
      <c r="M28" s="144"/>
      <c r="N28" s="26"/>
      <c r="O28" s="30"/>
      <c r="P28" s="55"/>
      <c r="Q28" s="59"/>
    </row>
    <row r="29" spans="1:17">
      <c r="A29" s="18"/>
      <c r="B29" s="8" t="s">
        <v>69</v>
      </c>
      <c r="C29" s="20"/>
      <c r="D29" s="19"/>
      <c r="E29" s="140"/>
      <c r="F29" s="144"/>
      <c r="G29" s="140"/>
      <c r="H29" s="140"/>
      <c r="I29" s="34"/>
      <c r="J29" s="34"/>
      <c r="K29" s="34"/>
      <c r="L29" s="7"/>
      <c r="M29" s="7"/>
      <c r="N29" s="20"/>
      <c r="O29" s="43"/>
      <c r="P29" s="55">
        <f>(SUM(E21:E28)+SUM(G21:G28))/(SUM(I21:I28)+SUM(J21:J28))</f>
        <v>0.75</v>
      </c>
      <c r="Q29" s="59">
        <f>(SUM(E21:E28)+SUM(G21:G28)+SUM(H21:H28))/SUM(C21:C28)*1000</f>
        <v>4.9689440993788825</v>
      </c>
    </row>
    <row r="30" spans="1:17">
      <c r="A30" s="18" t="s">
        <v>70</v>
      </c>
      <c r="B30" s="2" t="s">
        <v>71</v>
      </c>
      <c r="C30" s="20">
        <v>870</v>
      </c>
      <c r="D30" s="19">
        <v>250</v>
      </c>
      <c r="E30" s="140">
        <v>1</v>
      </c>
      <c r="F30" s="144">
        <v>6</v>
      </c>
      <c r="G30" s="140">
        <v>1</v>
      </c>
      <c r="H30" s="140">
        <v>3</v>
      </c>
      <c r="I30" s="33">
        <v>1</v>
      </c>
      <c r="J30" s="33">
        <v>1</v>
      </c>
      <c r="K30" s="33" t="s">
        <v>203</v>
      </c>
      <c r="L30" s="140">
        <v>2</v>
      </c>
      <c r="M30" s="144" t="s">
        <v>325</v>
      </c>
      <c r="N30" s="26">
        <v>0</v>
      </c>
      <c r="O30" s="30">
        <v>0</v>
      </c>
      <c r="P30" s="55"/>
      <c r="Q30" s="59"/>
    </row>
    <row r="31" spans="1:17">
      <c r="A31" s="18" t="s">
        <v>72</v>
      </c>
      <c r="B31" s="2" t="s">
        <v>73</v>
      </c>
      <c r="C31" s="20">
        <v>1283</v>
      </c>
      <c r="D31" s="19">
        <v>250</v>
      </c>
      <c r="E31" s="140">
        <v>2</v>
      </c>
      <c r="F31" s="144" t="s">
        <v>326</v>
      </c>
      <c r="G31" s="140">
        <v>1</v>
      </c>
      <c r="H31" s="140">
        <v>3</v>
      </c>
      <c r="I31" s="33">
        <v>2</v>
      </c>
      <c r="J31" s="33">
        <v>1</v>
      </c>
      <c r="K31" s="33" t="s">
        <v>203</v>
      </c>
      <c r="L31" s="140">
        <v>1</v>
      </c>
      <c r="M31" s="144">
        <v>7</v>
      </c>
      <c r="N31" s="26">
        <v>3</v>
      </c>
      <c r="O31" s="30">
        <v>0</v>
      </c>
      <c r="P31" s="55"/>
      <c r="Q31" s="59"/>
    </row>
    <row r="32" spans="1:17">
      <c r="A32" s="18" t="s">
        <v>74</v>
      </c>
      <c r="B32" s="2" t="s">
        <v>277</v>
      </c>
      <c r="C32" s="20">
        <v>912</v>
      </c>
      <c r="D32" s="19">
        <v>250</v>
      </c>
      <c r="E32" s="140">
        <v>1</v>
      </c>
      <c r="F32" s="144">
        <v>8</v>
      </c>
      <c r="G32" s="140">
        <v>0</v>
      </c>
      <c r="H32" s="140">
        <v>0</v>
      </c>
      <c r="I32" s="33">
        <v>1</v>
      </c>
      <c r="J32" s="33">
        <v>1</v>
      </c>
      <c r="K32" s="33" t="s">
        <v>203</v>
      </c>
      <c r="L32" s="140">
        <v>0</v>
      </c>
      <c r="M32" s="144"/>
      <c r="N32" s="26">
        <v>2</v>
      </c>
      <c r="O32" s="30">
        <v>1</v>
      </c>
      <c r="P32" s="55"/>
      <c r="Q32" s="59"/>
    </row>
    <row r="33" spans="1:19">
      <c r="A33" s="15" t="s">
        <v>76</v>
      </c>
      <c r="B33" s="2" t="s">
        <v>327</v>
      </c>
      <c r="C33" s="20">
        <v>151</v>
      </c>
      <c r="D33" s="19">
        <v>250</v>
      </c>
      <c r="E33" s="140">
        <v>0</v>
      </c>
      <c r="F33" s="144"/>
      <c r="G33" s="140">
        <v>0</v>
      </c>
      <c r="H33" s="140">
        <v>2</v>
      </c>
      <c r="I33" s="33">
        <v>0</v>
      </c>
      <c r="J33" s="33">
        <v>0</v>
      </c>
      <c r="K33" s="33">
        <v>1</v>
      </c>
      <c r="L33" s="140">
        <v>0</v>
      </c>
      <c r="M33" s="144"/>
      <c r="N33" s="26">
        <v>0</v>
      </c>
      <c r="O33" s="30">
        <v>0</v>
      </c>
      <c r="P33" s="55"/>
      <c r="Q33" s="59"/>
      <c r="R33" s="137"/>
      <c r="S33" s="137"/>
    </row>
    <row r="34" spans="1:19">
      <c r="A34" s="18" t="s">
        <v>78</v>
      </c>
      <c r="B34" s="2" t="s">
        <v>79</v>
      </c>
      <c r="C34" s="20">
        <v>999</v>
      </c>
      <c r="D34" s="19">
        <v>250</v>
      </c>
      <c r="E34" s="140">
        <v>1</v>
      </c>
      <c r="F34" s="144">
        <v>10</v>
      </c>
      <c r="G34" s="140">
        <v>1</v>
      </c>
      <c r="H34" s="140">
        <v>1</v>
      </c>
      <c r="I34" s="33">
        <v>1</v>
      </c>
      <c r="J34" s="33">
        <v>1</v>
      </c>
      <c r="K34" s="33" t="s">
        <v>203</v>
      </c>
      <c r="L34" s="140">
        <v>0</v>
      </c>
      <c r="M34" s="144"/>
      <c r="N34" s="26">
        <v>3</v>
      </c>
      <c r="O34" s="30">
        <v>2</v>
      </c>
      <c r="P34" s="55" t="s">
        <v>328</v>
      </c>
      <c r="Q34" s="59"/>
      <c r="R34" s="137"/>
      <c r="S34" s="137"/>
    </row>
    <row r="35" spans="1:19">
      <c r="A35" s="18" t="s">
        <v>80</v>
      </c>
      <c r="B35" s="2" t="s">
        <v>329</v>
      </c>
      <c r="C35" s="20">
        <v>630</v>
      </c>
      <c r="D35" s="19">
        <v>250</v>
      </c>
      <c r="E35" s="140">
        <v>1</v>
      </c>
      <c r="F35" s="144">
        <v>10</v>
      </c>
      <c r="G35" s="140">
        <v>0</v>
      </c>
      <c r="H35" s="140">
        <v>1</v>
      </c>
      <c r="I35" s="33">
        <v>1</v>
      </c>
      <c r="J35" s="33">
        <v>1</v>
      </c>
      <c r="K35" s="33" t="s">
        <v>203</v>
      </c>
      <c r="L35" s="140">
        <v>0</v>
      </c>
      <c r="M35" s="144"/>
      <c r="N35" s="26">
        <v>1</v>
      </c>
      <c r="O35" s="30">
        <v>0</v>
      </c>
      <c r="P35" s="55"/>
      <c r="Q35" s="59"/>
      <c r="R35" s="137"/>
      <c r="S35" s="137"/>
    </row>
    <row r="36" spans="1:19">
      <c r="A36" s="18" t="s">
        <v>240</v>
      </c>
      <c r="B36" s="2" t="s">
        <v>279</v>
      </c>
      <c r="C36" s="20">
        <v>322</v>
      </c>
      <c r="D36" s="19">
        <v>250</v>
      </c>
      <c r="E36" s="140">
        <v>0</v>
      </c>
      <c r="F36" s="144"/>
      <c r="G36" s="140">
        <v>0</v>
      </c>
      <c r="H36" s="140">
        <v>2</v>
      </c>
      <c r="I36" s="33">
        <v>0</v>
      </c>
      <c r="J36" s="33">
        <v>1</v>
      </c>
      <c r="K36" s="33">
        <v>0</v>
      </c>
      <c r="L36" s="140">
        <v>0</v>
      </c>
      <c r="M36" s="144"/>
      <c r="N36" s="26">
        <v>0</v>
      </c>
      <c r="O36" s="30">
        <v>1</v>
      </c>
      <c r="P36" s="55"/>
      <c r="Q36" s="59"/>
      <c r="R36" s="137"/>
      <c r="S36" s="137"/>
    </row>
    <row r="37" spans="1:19">
      <c r="A37" s="18" t="s">
        <v>82</v>
      </c>
      <c r="B37" s="2" t="s">
        <v>83</v>
      </c>
      <c r="C37" s="20">
        <v>333</v>
      </c>
      <c r="D37" s="19">
        <v>250</v>
      </c>
      <c r="E37" s="140">
        <v>1</v>
      </c>
      <c r="F37" s="144" t="s">
        <v>330</v>
      </c>
      <c r="G37" s="140">
        <v>0</v>
      </c>
      <c r="H37" s="140">
        <v>2</v>
      </c>
      <c r="I37" s="33">
        <v>0</v>
      </c>
      <c r="J37" s="33">
        <v>1</v>
      </c>
      <c r="K37" s="33">
        <v>0</v>
      </c>
      <c r="L37" s="140">
        <v>1</v>
      </c>
      <c r="M37" s="144">
        <v>8</v>
      </c>
      <c r="N37" s="26">
        <v>1</v>
      </c>
      <c r="O37" s="30">
        <v>2</v>
      </c>
      <c r="P37" s="55"/>
      <c r="Q37" s="59"/>
      <c r="R37" s="137"/>
      <c r="S37" s="137"/>
    </row>
    <row r="38" spans="1:19">
      <c r="A38" s="18"/>
      <c r="B38" s="12" t="s">
        <v>87</v>
      </c>
      <c r="C38" s="20"/>
      <c r="D38" s="19"/>
      <c r="E38" s="140"/>
      <c r="F38" s="144"/>
      <c r="G38" s="140"/>
      <c r="H38" s="140"/>
      <c r="I38" s="34"/>
      <c r="J38" s="36"/>
      <c r="K38" s="36"/>
      <c r="L38" s="20"/>
      <c r="M38" s="20"/>
      <c r="N38" s="20"/>
      <c r="O38" s="20"/>
      <c r="P38" s="55">
        <f>(SUM(E30:E37)+SUM(G30:G37))/(SUM(I30:I37)+SUM(J30:J37))</f>
        <v>0.76923076923076927</v>
      </c>
      <c r="Q38" s="59">
        <f>(SUM(E30:E37)+SUM(G30:G37)+SUM(H30:H37))/SUM(C30:C37)*1000</f>
        <v>4.3636363636363642</v>
      </c>
      <c r="R38" s="137"/>
      <c r="S38" s="137"/>
    </row>
    <row r="39" spans="1:19">
      <c r="A39" s="18" t="s">
        <v>88</v>
      </c>
      <c r="B39" s="2" t="s">
        <v>280</v>
      </c>
      <c r="C39" s="20">
        <v>1636</v>
      </c>
      <c r="D39" s="19">
        <v>250</v>
      </c>
      <c r="E39" s="140">
        <v>2</v>
      </c>
      <c r="F39" s="144" t="s">
        <v>331</v>
      </c>
      <c r="G39" s="140">
        <v>3</v>
      </c>
      <c r="H39" s="140">
        <v>6</v>
      </c>
      <c r="I39" s="38">
        <v>2</v>
      </c>
      <c r="J39" s="37">
        <v>2</v>
      </c>
      <c r="K39" s="37" t="s">
        <v>203</v>
      </c>
      <c r="L39" s="30">
        <v>0</v>
      </c>
      <c r="M39" s="145"/>
      <c r="N39" s="26">
        <v>2</v>
      </c>
      <c r="O39" s="30">
        <v>2</v>
      </c>
      <c r="P39" s="55"/>
      <c r="Q39" s="59"/>
      <c r="R39" s="137"/>
      <c r="S39" s="137"/>
    </row>
    <row r="40" spans="1:19">
      <c r="A40" s="18" t="s">
        <v>91</v>
      </c>
      <c r="B40" s="2" t="s">
        <v>92</v>
      </c>
      <c r="C40" s="20">
        <v>1008</v>
      </c>
      <c r="D40" s="19">
        <v>250</v>
      </c>
      <c r="E40" s="140">
        <v>1</v>
      </c>
      <c r="F40" s="144">
        <v>6</v>
      </c>
      <c r="G40" s="140">
        <v>1</v>
      </c>
      <c r="H40" s="140">
        <v>5</v>
      </c>
      <c r="I40" s="38">
        <v>1</v>
      </c>
      <c r="J40" s="37">
        <v>1</v>
      </c>
      <c r="K40" s="37" t="s">
        <v>203</v>
      </c>
      <c r="L40" s="30">
        <v>1</v>
      </c>
      <c r="M40" s="145">
        <v>10</v>
      </c>
      <c r="N40" s="26">
        <v>1</v>
      </c>
      <c r="O40" s="30">
        <v>4</v>
      </c>
      <c r="P40" s="55"/>
      <c r="Q40" s="59"/>
      <c r="R40" s="137"/>
      <c r="S40" s="137"/>
    </row>
    <row r="41" spans="1:19">
      <c r="A41" s="18" t="s">
        <v>93</v>
      </c>
      <c r="B41" s="2" t="s">
        <v>281</v>
      </c>
      <c r="C41" s="20">
        <v>818</v>
      </c>
      <c r="D41" s="19">
        <v>250</v>
      </c>
      <c r="E41" s="140">
        <v>1</v>
      </c>
      <c r="F41" s="144">
        <v>10</v>
      </c>
      <c r="G41" s="140">
        <v>1</v>
      </c>
      <c r="H41" s="140">
        <v>4</v>
      </c>
      <c r="I41" s="38">
        <v>1</v>
      </c>
      <c r="J41" s="37">
        <v>1</v>
      </c>
      <c r="K41" s="37" t="s">
        <v>203</v>
      </c>
      <c r="L41" s="30">
        <v>0</v>
      </c>
      <c r="M41" s="145"/>
      <c r="N41" s="26">
        <v>1</v>
      </c>
      <c r="O41" s="30">
        <v>0</v>
      </c>
      <c r="P41" s="55"/>
      <c r="Q41" s="59"/>
      <c r="R41" s="137"/>
      <c r="S41" s="137"/>
    </row>
    <row r="42" spans="1:19">
      <c r="A42" s="18" t="s">
        <v>95</v>
      </c>
      <c r="B42" s="2" t="s">
        <v>96</v>
      </c>
      <c r="C42" s="20">
        <v>575</v>
      </c>
      <c r="D42" s="19">
        <v>250</v>
      </c>
      <c r="E42" s="140">
        <v>0</v>
      </c>
      <c r="F42" s="144"/>
      <c r="G42" s="140">
        <v>2</v>
      </c>
      <c r="H42" s="140">
        <v>3</v>
      </c>
      <c r="I42" s="38">
        <v>0</v>
      </c>
      <c r="J42" s="37">
        <v>1</v>
      </c>
      <c r="K42" s="37" t="s">
        <v>203</v>
      </c>
      <c r="L42" s="30">
        <v>0</v>
      </c>
      <c r="M42" s="145"/>
      <c r="N42" s="26">
        <v>1</v>
      </c>
      <c r="O42" s="30">
        <v>0</v>
      </c>
      <c r="P42" s="55" t="s">
        <v>332</v>
      </c>
      <c r="Q42" s="59"/>
      <c r="R42" s="137"/>
      <c r="S42" s="137"/>
    </row>
    <row r="43" spans="1:19">
      <c r="A43" s="18" t="s">
        <v>97</v>
      </c>
      <c r="B43" s="2" t="s">
        <v>333</v>
      </c>
      <c r="C43" s="20">
        <v>60</v>
      </c>
      <c r="D43" s="19">
        <v>250</v>
      </c>
      <c r="E43" s="140">
        <v>0</v>
      </c>
      <c r="F43" s="144"/>
      <c r="G43" s="140">
        <v>0</v>
      </c>
      <c r="H43" s="140">
        <v>1</v>
      </c>
      <c r="I43" s="38">
        <v>0</v>
      </c>
      <c r="J43" s="37">
        <v>0</v>
      </c>
      <c r="K43" s="37">
        <v>1</v>
      </c>
      <c r="L43" s="30">
        <v>0</v>
      </c>
      <c r="M43" s="145"/>
      <c r="N43" s="26">
        <v>0</v>
      </c>
      <c r="O43" s="30">
        <v>0</v>
      </c>
      <c r="P43" s="55"/>
      <c r="Q43" s="59"/>
      <c r="R43" s="66" t="s">
        <v>334</v>
      </c>
      <c r="S43" s="66"/>
    </row>
    <row r="44" spans="1:19">
      <c r="A44" s="18" t="s">
        <v>99</v>
      </c>
      <c r="B44" s="2" t="s">
        <v>100</v>
      </c>
      <c r="C44" s="20">
        <v>1033</v>
      </c>
      <c r="D44" s="19">
        <v>250</v>
      </c>
      <c r="E44" s="140">
        <v>1</v>
      </c>
      <c r="F44" s="144">
        <v>10</v>
      </c>
      <c r="G44" s="140">
        <v>2</v>
      </c>
      <c r="H44" s="140">
        <v>3</v>
      </c>
      <c r="I44" s="38">
        <v>1</v>
      </c>
      <c r="J44" s="37">
        <v>1</v>
      </c>
      <c r="K44" s="37" t="s">
        <v>203</v>
      </c>
      <c r="L44" s="30">
        <v>0</v>
      </c>
      <c r="M44" s="145"/>
      <c r="N44" s="26">
        <v>1</v>
      </c>
      <c r="O44" s="30">
        <v>2</v>
      </c>
      <c r="P44" s="55"/>
      <c r="Q44" s="59"/>
      <c r="R44" s="137"/>
      <c r="S44" s="137"/>
    </row>
    <row r="45" spans="1:19">
      <c r="A45" s="18" t="s">
        <v>102</v>
      </c>
      <c r="B45" s="2" t="s">
        <v>103</v>
      </c>
      <c r="C45" s="20">
        <v>303</v>
      </c>
      <c r="D45" s="19">
        <v>250</v>
      </c>
      <c r="E45" s="140">
        <v>0</v>
      </c>
      <c r="F45" s="144"/>
      <c r="G45" s="140">
        <v>1</v>
      </c>
      <c r="H45" s="140">
        <v>0</v>
      </c>
      <c r="I45" s="38">
        <v>0</v>
      </c>
      <c r="J45" s="37">
        <v>1</v>
      </c>
      <c r="K45" s="37">
        <v>0</v>
      </c>
      <c r="L45" s="30">
        <v>1</v>
      </c>
      <c r="M45" s="145">
        <v>8</v>
      </c>
      <c r="N45" s="26">
        <v>0</v>
      </c>
      <c r="O45" s="30">
        <v>0</v>
      </c>
      <c r="P45" s="55"/>
      <c r="Q45" s="59"/>
      <c r="R45" s="137"/>
      <c r="S45" s="137"/>
    </row>
    <row r="46" spans="1:19">
      <c r="A46" s="18" t="s">
        <v>283</v>
      </c>
      <c r="B46" s="2" t="s">
        <v>335</v>
      </c>
      <c r="C46" s="20">
        <v>32</v>
      </c>
      <c r="D46" s="19">
        <v>250</v>
      </c>
      <c r="E46" s="140">
        <v>0</v>
      </c>
      <c r="F46" s="144"/>
      <c r="G46" s="140">
        <v>0</v>
      </c>
      <c r="H46" s="140">
        <v>0</v>
      </c>
      <c r="I46" s="38">
        <v>0</v>
      </c>
      <c r="J46" s="37">
        <v>0</v>
      </c>
      <c r="K46" s="37">
        <v>1</v>
      </c>
      <c r="L46" s="30">
        <v>0</v>
      </c>
      <c r="M46" s="145"/>
      <c r="N46" s="26">
        <v>0</v>
      </c>
      <c r="O46" s="30">
        <v>0</v>
      </c>
      <c r="P46" s="55"/>
      <c r="Q46" s="59"/>
      <c r="R46" s="137"/>
      <c r="S46" s="137"/>
    </row>
    <row r="47" spans="1:19">
      <c r="A47" s="18"/>
      <c r="B47" s="12" t="s">
        <v>106</v>
      </c>
      <c r="C47" s="20"/>
      <c r="D47" s="19"/>
      <c r="E47" s="140"/>
      <c r="F47" s="140"/>
      <c r="G47" s="140"/>
      <c r="H47" s="140"/>
      <c r="I47" s="140"/>
      <c r="J47" s="140"/>
      <c r="K47" s="140"/>
      <c r="L47" s="20"/>
      <c r="M47" s="20"/>
      <c r="N47" s="20"/>
      <c r="O47" s="20"/>
      <c r="P47" s="55">
        <f>(SUM(E39:E46)+SUM(G39:G46))/(SUM(I39:I46)+SUM(J39:J46))</f>
        <v>1.25</v>
      </c>
      <c r="Q47" s="59">
        <f>(SUM(E39:E46)+SUM(G39:G46)+SUM(H39:H46))/SUM(C39:C46)*1000</f>
        <v>6.7703568161024705</v>
      </c>
      <c r="R47" s="137"/>
      <c r="S47" s="137"/>
    </row>
    <row r="48" spans="1:19">
      <c r="A48" s="18" t="s">
        <v>107</v>
      </c>
      <c r="B48" s="2" t="s">
        <v>285</v>
      </c>
      <c r="C48" s="20">
        <v>317</v>
      </c>
      <c r="D48" s="19">
        <v>250</v>
      </c>
      <c r="E48" s="140">
        <v>0</v>
      </c>
      <c r="F48" s="144"/>
      <c r="G48" s="140">
        <v>0</v>
      </c>
      <c r="H48" s="140">
        <v>0</v>
      </c>
      <c r="I48" s="38">
        <v>0</v>
      </c>
      <c r="J48" s="37">
        <v>1</v>
      </c>
      <c r="K48" s="37">
        <v>0</v>
      </c>
      <c r="L48" s="30">
        <v>0</v>
      </c>
      <c r="M48" s="145"/>
      <c r="N48" s="26">
        <v>1</v>
      </c>
      <c r="O48" s="30">
        <v>0</v>
      </c>
      <c r="P48" s="55"/>
      <c r="Q48" s="59"/>
      <c r="R48" s="137"/>
      <c r="S48" s="137"/>
    </row>
    <row r="49" spans="1:17">
      <c r="A49" s="18" t="s">
        <v>246</v>
      </c>
      <c r="B49" s="2" t="s">
        <v>247</v>
      </c>
      <c r="C49" s="20">
        <v>1224</v>
      </c>
      <c r="D49" s="19">
        <v>250</v>
      </c>
      <c r="E49" s="140">
        <v>2</v>
      </c>
      <c r="F49" s="144" t="s">
        <v>336</v>
      </c>
      <c r="G49" s="140">
        <v>1</v>
      </c>
      <c r="H49" s="140">
        <v>3</v>
      </c>
      <c r="I49" s="38">
        <v>2</v>
      </c>
      <c r="J49" s="37">
        <v>1</v>
      </c>
      <c r="K49" s="37" t="s">
        <v>203</v>
      </c>
      <c r="L49" s="30">
        <v>1</v>
      </c>
      <c r="M49" s="145">
        <v>8</v>
      </c>
      <c r="N49" s="26">
        <v>1</v>
      </c>
      <c r="O49" s="30">
        <v>5</v>
      </c>
      <c r="P49" s="55"/>
      <c r="Q49" s="59"/>
    </row>
    <row r="50" spans="1:17">
      <c r="A50" s="18" t="s">
        <v>109</v>
      </c>
      <c r="B50" s="2" t="s">
        <v>110</v>
      </c>
      <c r="C50" s="20">
        <v>358</v>
      </c>
      <c r="D50" s="19">
        <v>250</v>
      </c>
      <c r="E50" s="140">
        <v>1</v>
      </c>
      <c r="F50" s="144">
        <v>7</v>
      </c>
      <c r="G50" s="140">
        <v>0</v>
      </c>
      <c r="H50" s="140">
        <v>0</v>
      </c>
      <c r="I50" s="38">
        <v>1</v>
      </c>
      <c r="J50" s="37">
        <v>0</v>
      </c>
      <c r="K50" s="37">
        <v>0</v>
      </c>
      <c r="L50" s="30">
        <v>0</v>
      </c>
      <c r="M50" s="145"/>
      <c r="N50" s="26">
        <v>1</v>
      </c>
      <c r="O50" s="30">
        <v>1</v>
      </c>
      <c r="P50" s="55"/>
      <c r="Q50" s="59"/>
    </row>
    <row r="51" spans="1:17">
      <c r="A51" s="18" t="s">
        <v>111</v>
      </c>
      <c r="B51" s="2" t="s">
        <v>337</v>
      </c>
      <c r="C51" s="20">
        <v>735</v>
      </c>
      <c r="D51" s="19">
        <v>250</v>
      </c>
      <c r="E51" s="140">
        <v>0</v>
      </c>
      <c r="F51" s="144"/>
      <c r="G51" s="140">
        <v>1</v>
      </c>
      <c r="H51" s="140">
        <v>2</v>
      </c>
      <c r="I51" s="38">
        <v>1</v>
      </c>
      <c r="J51" s="37">
        <v>1</v>
      </c>
      <c r="K51" s="37" t="s">
        <v>203</v>
      </c>
      <c r="L51" s="30">
        <v>1</v>
      </c>
      <c r="M51" s="145">
        <v>7</v>
      </c>
      <c r="N51" s="26">
        <v>1</v>
      </c>
      <c r="O51" s="30">
        <v>0</v>
      </c>
      <c r="P51" s="55"/>
      <c r="Q51" s="59"/>
    </row>
    <row r="52" spans="1:17">
      <c r="A52" s="18" t="s">
        <v>113</v>
      </c>
      <c r="B52" s="2" t="s">
        <v>114</v>
      </c>
      <c r="C52" s="20">
        <v>357</v>
      </c>
      <c r="D52" s="19">
        <v>250</v>
      </c>
      <c r="E52" s="140">
        <v>0</v>
      </c>
      <c r="F52" s="144"/>
      <c r="G52" s="140">
        <v>0</v>
      </c>
      <c r="H52" s="140">
        <v>1</v>
      </c>
      <c r="I52" s="38">
        <v>1</v>
      </c>
      <c r="J52" s="37">
        <v>0</v>
      </c>
      <c r="K52" s="37">
        <v>0</v>
      </c>
      <c r="L52" s="30">
        <v>0</v>
      </c>
      <c r="M52" s="145"/>
      <c r="N52" s="26">
        <v>0</v>
      </c>
      <c r="O52" s="30">
        <v>4</v>
      </c>
      <c r="P52" s="55"/>
      <c r="Q52" s="59"/>
    </row>
    <row r="53" spans="1:17">
      <c r="A53" s="18" t="s">
        <v>115</v>
      </c>
      <c r="B53" s="2" t="s">
        <v>116</v>
      </c>
      <c r="C53" s="20">
        <v>507</v>
      </c>
      <c r="D53" s="19">
        <v>250</v>
      </c>
      <c r="E53" s="140">
        <v>0</v>
      </c>
      <c r="F53" s="144"/>
      <c r="G53" s="140">
        <v>1</v>
      </c>
      <c r="H53" s="140">
        <v>0</v>
      </c>
      <c r="I53" s="38">
        <v>0</v>
      </c>
      <c r="J53" s="37">
        <v>1</v>
      </c>
      <c r="K53" s="37" t="s">
        <v>203</v>
      </c>
      <c r="L53" s="30">
        <v>0</v>
      </c>
      <c r="M53" s="145"/>
      <c r="N53" s="26">
        <v>1</v>
      </c>
      <c r="O53" s="30">
        <v>2</v>
      </c>
      <c r="P53" s="55"/>
      <c r="Q53" s="59"/>
    </row>
    <row r="54" spans="1:17">
      <c r="A54" s="18" t="s">
        <v>117</v>
      </c>
      <c r="B54" s="2" t="s">
        <v>287</v>
      </c>
      <c r="C54" s="7">
        <v>306</v>
      </c>
      <c r="D54" s="19">
        <v>250</v>
      </c>
      <c r="E54" s="140">
        <v>0</v>
      </c>
      <c r="F54" s="144"/>
      <c r="G54" s="140">
        <v>0</v>
      </c>
      <c r="H54" s="140">
        <v>0</v>
      </c>
      <c r="I54" s="33">
        <v>1</v>
      </c>
      <c r="J54" s="33">
        <v>0</v>
      </c>
      <c r="K54" s="33">
        <v>0</v>
      </c>
      <c r="L54" s="140">
        <v>0</v>
      </c>
      <c r="M54" s="144"/>
      <c r="N54" s="140">
        <v>0</v>
      </c>
      <c r="O54" s="26">
        <v>0</v>
      </c>
      <c r="P54" s="55"/>
      <c r="Q54" s="59"/>
    </row>
    <row r="55" spans="1:17">
      <c r="A55" s="18" t="s">
        <v>288</v>
      </c>
      <c r="B55" s="2" t="s">
        <v>338</v>
      </c>
      <c r="C55" s="7">
        <v>22</v>
      </c>
      <c r="D55" s="19">
        <v>250</v>
      </c>
      <c r="E55" s="140">
        <v>0</v>
      </c>
      <c r="F55" s="144"/>
      <c r="G55" s="140">
        <v>0</v>
      </c>
      <c r="H55" s="140">
        <v>0</v>
      </c>
      <c r="I55" s="33">
        <v>0</v>
      </c>
      <c r="J55" s="33">
        <v>0</v>
      </c>
      <c r="K55" s="33">
        <v>1</v>
      </c>
      <c r="L55" s="140">
        <v>0</v>
      </c>
      <c r="M55" s="144"/>
      <c r="N55" s="140">
        <v>0</v>
      </c>
      <c r="O55" s="26">
        <v>0</v>
      </c>
      <c r="P55" s="55" t="s">
        <v>244</v>
      </c>
      <c r="Q55" s="59"/>
    </row>
    <row r="56" spans="1:17">
      <c r="A56" s="15" t="s">
        <v>249</v>
      </c>
      <c r="B56" s="2" t="s">
        <v>250</v>
      </c>
      <c r="C56" s="7">
        <v>321</v>
      </c>
      <c r="D56" s="19">
        <v>250</v>
      </c>
      <c r="E56" s="140">
        <v>1</v>
      </c>
      <c r="F56" s="144">
        <v>10</v>
      </c>
      <c r="G56" s="140">
        <v>0</v>
      </c>
      <c r="H56" s="140">
        <v>0</v>
      </c>
      <c r="I56" s="33">
        <v>1</v>
      </c>
      <c r="J56" s="33">
        <v>0</v>
      </c>
      <c r="K56" s="33">
        <v>0</v>
      </c>
      <c r="L56" s="140">
        <v>0</v>
      </c>
      <c r="M56" s="144"/>
      <c r="N56" s="140">
        <v>1</v>
      </c>
      <c r="O56" s="26">
        <v>2</v>
      </c>
      <c r="P56" s="55"/>
      <c r="Q56" s="59"/>
    </row>
    <row r="57" spans="1:17">
      <c r="A57" s="15" t="s">
        <v>119</v>
      </c>
      <c r="B57" s="2" t="s">
        <v>120</v>
      </c>
      <c r="C57" s="7">
        <v>555</v>
      </c>
      <c r="D57" s="19">
        <v>250</v>
      </c>
      <c r="E57" s="140">
        <v>1</v>
      </c>
      <c r="F57" s="144">
        <v>2</v>
      </c>
      <c r="G57" s="140">
        <v>0</v>
      </c>
      <c r="H57" s="140">
        <v>1</v>
      </c>
      <c r="I57" s="33">
        <v>0</v>
      </c>
      <c r="J57" s="33">
        <v>1</v>
      </c>
      <c r="K57" s="33" t="s">
        <v>203</v>
      </c>
      <c r="L57" s="140">
        <v>0</v>
      </c>
      <c r="M57" s="144"/>
      <c r="N57" s="140">
        <v>1</v>
      </c>
      <c r="O57" s="26">
        <v>2</v>
      </c>
      <c r="P57" s="55"/>
      <c r="Q57" s="59"/>
    </row>
    <row r="58" spans="1:17">
      <c r="A58" s="18" t="s">
        <v>121</v>
      </c>
      <c r="B58" s="2" t="s">
        <v>122</v>
      </c>
      <c r="C58" s="7">
        <v>992</v>
      </c>
      <c r="D58" s="19">
        <v>250</v>
      </c>
      <c r="E58" s="140">
        <v>1</v>
      </c>
      <c r="F58" s="144">
        <v>6</v>
      </c>
      <c r="G58" s="140">
        <v>1</v>
      </c>
      <c r="H58" s="140">
        <v>1</v>
      </c>
      <c r="I58" s="33">
        <v>1</v>
      </c>
      <c r="J58" s="33">
        <v>1</v>
      </c>
      <c r="K58" s="33" t="s">
        <v>203</v>
      </c>
      <c r="L58" s="140">
        <v>1</v>
      </c>
      <c r="M58" s="144" t="s">
        <v>339</v>
      </c>
      <c r="N58" s="140">
        <v>2</v>
      </c>
      <c r="O58" s="26">
        <v>0</v>
      </c>
      <c r="P58" s="55"/>
      <c r="Q58" s="59"/>
    </row>
    <row r="59" spans="1:17">
      <c r="A59" s="15" t="s">
        <v>123</v>
      </c>
      <c r="B59" s="2" t="s">
        <v>124</v>
      </c>
      <c r="C59" s="7">
        <v>304</v>
      </c>
      <c r="D59" s="19">
        <v>250</v>
      </c>
      <c r="E59" s="140">
        <v>0</v>
      </c>
      <c r="F59" s="144"/>
      <c r="G59" s="140">
        <v>1</v>
      </c>
      <c r="H59" s="140">
        <v>0</v>
      </c>
      <c r="I59" s="33">
        <v>0</v>
      </c>
      <c r="J59" s="33">
        <v>1</v>
      </c>
      <c r="K59" s="33">
        <v>0</v>
      </c>
      <c r="L59" s="140">
        <v>0</v>
      </c>
      <c r="M59" s="144"/>
      <c r="N59" s="140">
        <v>1</v>
      </c>
      <c r="O59" s="26">
        <v>1</v>
      </c>
      <c r="P59" s="55"/>
      <c r="Q59" s="59"/>
    </row>
    <row r="60" spans="1:17">
      <c r="A60" s="15" t="s">
        <v>125</v>
      </c>
      <c r="B60" s="2" t="s">
        <v>126</v>
      </c>
      <c r="C60" s="7">
        <v>583</v>
      </c>
      <c r="D60" s="19">
        <v>250</v>
      </c>
      <c r="E60" s="140">
        <v>0</v>
      </c>
      <c r="F60" s="144"/>
      <c r="G60" s="140">
        <v>1</v>
      </c>
      <c r="H60" s="140">
        <v>2</v>
      </c>
      <c r="I60" s="33">
        <v>0</v>
      </c>
      <c r="J60" s="33">
        <v>1</v>
      </c>
      <c r="K60" s="33" t="s">
        <v>203</v>
      </c>
      <c r="L60" s="140">
        <v>1</v>
      </c>
      <c r="M60" s="144">
        <v>4</v>
      </c>
      <c r="N60" s="140">
        <v>1</v>
      </c>
      <c r="O60" s="26">
        <v>2</v>
      </c>
      <c r="P60" s="55"/>
      <c r="Q60" s="59"/>
    </row>
    <row r="61" spans="1:17">
      <c r="A61" s="15" t="s">
        <v>127</v>
      </c>
      <c r="B61" s="2" t="s">
        <v>128</v>
      </c>
      <c r="C61" s="7">
        <v>20</v>
      </c>
      <c r="D61" s="19">
        <v>250</v>
      </c>
      <c r="E61" s="140">
        <v>0</v>
      </c>
      <c r="F61" s="144"/>
      <c r="G61" s="140">
        <v>0</v>
      </c>
      <c r="H61" s="140">
        <v>0</v>
      </c>
      <c r="I61" s="33">
        <v>0</v>
      </c>
      <c r="J61" s="33">
        <v>0</v>
      </c>
      <c r="K61" s="33">
        <v>1</v>
      </c>
      <c r="L61" s="140">
        <v>0</v>
      </c>
      <c r="M61" s="144"/>
      <c r="N61" s="140">
        <v>0</v>
      </c>
      <c r="O61" s="26">
        <v>0</v>
      </c>
      <c r="P61" s="55"/>
      <c r="Q61" s="59"/>
    </row>
    <row r="62" spans="1:17">
      <c r="A62" s="15" t="s">
        <v>290</v>
      </c>
      <c r="B62" s="2" t="s">
        <v>291</v>
      </c>
      <c r="C62" s="7">
        <v>20</v>
      </c>
      <c r="D62" s="19">
        <v>250</v>
      </c>
      <c r="E62" s="140">
        <v>0</v>
      </c>
      <c r="F62" s="144"/>
      <c r="G62" s="140">
        <v>0</v>
      </c>
      <c r="H62" s="140">
        <v>0</v>
      </c>
      <c r="I62" s="33">
        <v>0</v>
      </c>
      <c r="J62" s="33">
        <v>0</v>
      </c>
      <c r="K62" s="33">
        <v>1</v>
      </c>
      <c r="L62" s="140">
        <v>0</v>
      </c>
      <c r="M62" s="144"/>
      <c r="N62" s="140">
        <v>0</v>
      </c>
      <c r="O62" s="26">
        <v>0</v>
      </c>
      <c r="P62" s="55"/>
      <c r="Q62" s="59"/>
    </row>
    <row r="63" spans="1:17">
      <c r="A63" s="15" t="s">
        <v>215</v>
      </c>
      <c r="B63" s="2" t="s">
        <v>340</v>
      </c>
      <c r="C63" s="7">
        <v>85</v>
      </c>
      <c r="D63" s="19">
        <v>250</v>
      </c>
      <c r="E63" s="140">
        <v>0</v>
      </c>
      <c r="F63" s="144"/>
      <c r="G63" s="140">
        <v>0</v>
      </c>
      <c r="H63" s="140">
        <v>0</v>
      </c>
      <c r="I63" s="33">
        <v>0</v>
      </c>
      <c r="J63" s="33">
        <v>0</v>
      </c>
      <c r="K63" s="33">
        <v>1</v>
      </c>
      <c r="L63" s="140">
        <v>0</v>
      </c>
      <c r="M63" s="144"/>
      <c r="N63" s="140">
        <v>0</v>
      </c>
      <c r="O63" s="26">
        <v>0</v>
      </c>
      <c r="P63" s="55"/>
      <c r="Q63" s="59"/>
    </row>
    <row r="64" spans="1:17">
      <c r="A64" s="2"/>
      <c r="B64" s="28" t="s">
        <v>131</v>
      </c>
      <c r="C64" s="17"/>
      <c r="D64" s="19"/>
      <c r="E64" s="140"/>
      <c r="F64" s="144"/>
      <c r="G64" s="140"/>
      <c r="H64" s="140"/>
      <c r="I64" s="34"/>
      <c r="J64" s="34"/>
      <c r="K64" s="34"/>
      <c r="L64" s="45"/>
      <c r="M64" s="45"/>
      <c r="N64" s="45"/>
      <c r="O64" s="13"/>
      <c r="P64" s="55">
        <f>(SUM(E48:E63)+SUM(G48:G63))/(SUM(I48:I63)+SUM(J48:J63))</f>
        <v>0.75</v>
      </c>
      <c r="Q64" s="59">
        <f>(SUM(E48:E63)+SUM(G48:G63)+SUM(H48:H63))/SUM(C48:C63)*1000</f>
        <v>3.2806441992245747</v>
      </c>
    </row>
    <row r="65" spans="1:17">
      <c r="A65" s="15" t="s">
        <v>132</v>
      </c>
      <c r="B65" s="2" t="s">
        <v>133</v>
      </c>
      <c r="C65" s="20">
        <v>834</v>
      </c>
      <c r="D65" s="19">
        <v>250</v>
      </c>
      <c r="E65" s="140">
        <v>1</v>
      </c>
      <c r="F65" s="144">
        <v>11</v>
      </c>
      <c r="G65" s="140">
        <v>1</v>
      </c>
      <c r="H65" s="140">
        <v>1</v>
      </c>
      <c r="I65" s="33">
        <v>1</v>
      </c>
      <c r="J65" s="38">
        <v>1</v>
      </c>
      <c r="K65" s="37" t="s">
        <v>203</v>
      </c>
      <c r="L65" s="30">
        <v>1</v>
      </c>
      <c r="M65" s="145">
        <v>12</v>
      </c>
      <c r="N65" s="26">
        <v>1</v>
      </c>
      <c r="O65" s="30">
        <v>1</v>
      </c>
      <c r="P65" s="55"/>
      <c r="Q65" s="59"/>
    </row>
    <row r="66" spans="1:17">
      <c r="A66" s="15" t="s">
        <v>134</v>
      </c>
      <c r="B66" s="2" t="s">
        <v>135</v>
      </c>
      <c r="C66" s="20">
        <v>557</v>
      </c>
      <c r="D66" s="19">
        <v>250</v>
      </c>
      <c r="E66" s="140">
        <v>0</v>
      </c>
      <c r="F66" s="144"/>
      <c r="G66" s="140">
        <v>1</v>
      </c>
      <c r="H66" s="140">
        <v>0</v>
      </c>
      <c r="I66" s="33">
        <v>0</v>
      </c>
      <c r="J66" s="38">
        <v>1</v>
      </c>
      <c r="K66" s="37" t="s">
        <v>203</v>
      </c>
      <c r="L66" s="30">
        <v>0</v>
      </c>
      <c r="M66" s="145"/>
      <c r="N66" s="26">
        <v>0</v>
      </c>
      <c r="O66" s="30">
        <v>2</v>
      </c>
      <c r="P66" s="55"/>
      <c r="Q66" s="59"/>
    </row>
    <row r="67" spans="1:17">
      <c r="A67" s="15" t="s">
        <v>136</v>
      </c>
      <c r="B67" s="2" t="s">
        <v>137</v>
      </c>
      <c r="C67" s="20">
        <v>1240</v>
      </c>
      <c r="D67" s="19">
        <v>250</v>
      </c>
      <c r="E67" s="140">
        <v>1</v>
      </c>
      <c r="F67" s="144">
        <v>5</v>
      </c>
      <c r="G67" s="140">
        <v>1</v>
      </c>
      <c r="H67" s="140">
        <v>5</v>
      </c>
      <c r="I67" s="33">
        <v>2</v>
      </c>
      <c r="J67" s="38">
        <v>1</v>
      </c>
      <c r="K67" s="37" t="s">
        <v>203</v>
      </c>
      <c r="L67" s="30">
        <v>1</v>
      </c>
      <c r="M67" s="145">
        <v>8</v>
      </c>
      <c r="N67" s="26">
        <v>1</v>
      </c>
      <c r="O67" s="30">
        <v>2</v>
      </c>
      <c r="P67" s="55" t="s">
        <v>256</v>
      </c>
      <c r="Q67" s="59"/>
    </row>
    <row r="68" spans="1:17">
      <c r="A68" s="15" t="s">
        <v>293</v>
      </c>
      <c r="B68" s="2" t="s">
        <v>341</v>
      </c>
      <c r="C68" s="20">
        <v>123</v>
      </c>
      <c r="D68" s="19">
        <v>250</v>
      </c>
      <c r="E68" s="140">
        <v>0</v>
      </c>
      <c r="F68" s="144"/>
      <c r="G68" s="140">
        <v>0</v>
      </c>
      <c r="H68" s="140">
        <v>0</v>
      </c>
      <c r="I68" s="33">
        <v>0</v>
      </c>
      <c r="J68" s="38">
        <v>0</v>
      </c>
      <c r="K68" s="37">
        <v>1</v>
      </c>
      <c r="L68" s="30">
        <v>0</v>
      </c>
      <c r="M68" s="146"/>
      <c r="N68" s="26">
        <v>0</v>
      </c>
      <c r="O68" s="30">
        <v>0</v>
      </c>
      <c r="P68" s="55"/>
      <c r="Q68" s="59"/>
    </row>
    <row r="69" spans="1:17">
      <c r="A69" s="15"/>
      <c r="B69" s="12" t="s">
        <v>139</v>
      </c>
      <c r="C69" s="20"/>
      <c r="D69" s="19"/>
      <c r="E69" s="140"/>
      <c r="F69" s="144"/>
      <c r="G69" s="140"/>
      <c r="H69" s="140"/>
      <c r="I69" s="34"/>
      <c r="J69" s="36"/>
      <c r="K69" s="36"/>
      <c r="L69" s="20"/>
      <c r="M69" s="20"/>
      <c r="N69" s="20"/>
      <c r="O69" s="20"/>
      <c r="P69" s="55">
        <f>(SUM(E65:E68)+SUM(G65:G68))/(SUM(I65:I68)+SUM(J65:J68))</f>
        <v>0.83333333333333337</v>
      </c>
      <c r="Q69" s="59">
        <f>(SUM(E65:E68)+SUM(G65:G68)+SUM(H65:H68))/SUM(C65:C68)*1000</f>
        <v>3.9941902687000725</v>
      </c>
    </row>
    <row r="70" spans="1:17">
      <c r="A70" s="15" t="s">
        <v>140</v>
      </c>
      <c r="B70" s="2" t="s">
        <v>141</v>
      </c>
      <c r="C70" s="20">
        <v>988</v>
      </c>
      <c r="D70" s="19">
        <v>250</v>
      </c>
      <c r="E70" s="140">
        <v>1</v>
      </c>
      <c r="F70" s="144">
        <v>8</v>
      </c>
      <c r="G70" s="140">
        <v>0</v>
      </c>
      <c r="H70" s="140">
        <v>4</v>
      </c>
      <c r="I70" s="33">
        <v>1</v>
      </c>
      <c r="J70" s="38">
        <v>1</v>
      </c>
      <c r="K70" s="37" t="s">
        <v>203</v>
      </c>
      <c r="L70" s="30">
        <v>0</v>
      </c>
      <c r="M70" s="145"/>
      <c r="N70" s="26">
        <v>2</v>
      </c>
      <c r="O70" s="30">
        <v>2</v>
      </c>
      <c r="P70" s="55"/>
      <c r="Q70" s="59"/>
    </row>
    <row r="71" spans="1:17">
      <c r="A71" s="15" t="s">
        <v>342</v>
      </c>
      <c r="B71" s="2" t="s">
        <v>343</v>
      </c>
      <c r="C71" s="20">
        <v>24</v>
      </c>
      <c r="D71" s="19">
        <v>250</v>
      </c>
      <c r="E71" s="140">
        <v>0</v>
      </c>
      <c r="F71" s="144"/>
      <c r="G71" s="140">
        <v>0</v>
      </c>
      <c r="H71" s="140">
        <v>0</v>
      </c>
      <c r="I71" s="33">
        <v>0</v>
      </c>
      <c r="J71" s="38">
        <v>0</v>
      </c>
      <c r="K71" s="37">
        <v>1</v>
      </c>
      <c r="L71" s="30">
        <v>0</v>
      </c>
      <c r="M71" s="145"/>
      <c r="N71" s="26">
        <v>0</v>
      </c>
      <c r="O71" s="30">
        <v>0</v>
      </c>
      <c r="P71" s="55" t="s">
        <v>344</v>
      </c>
      <c r="Q71" s="59"/>
    </row>
    <row r="72" spans="1:17">
      <c r="A72" s="18" t="s">
        <v>143</v>
      </c>
      <c r="B72" s="2" t="s">
        <v>345</v>
      </c>
      <c r="C72" s="20">
        <v>919</v>
      </c>
      <c r="D72" s="19">
        <v>250</v>
      </c>
      <c r="E72" s="140">
        <v>1</v>
      </c>
      <c r="F72" s="144">
        <v>7</v>
      </c>
      <c r="G72" s="140">
        <v>1</v>
      </c>
      <c r="H72" s="140">
        <v>1</v>
      </c>
      <c r="I72" s="33">
        <v>1</v>
      </c>
      <c r="J72" s="38">
        <v>1</v>
      </c>
      <c r="K72" s="37" t="s">
        <v>203</v>
      </c>
      <c r="L72" s="30">
        <v>1</v>
      </c>
      <c r="M72" s="145">
        <v>8</v>
      </c>
      <c r="N72" s="26">
        <v>1</v>
      </c>
      <c r="O72" s="30">
        <v>1</v>
      </c>
      <c r="P72" s="55"/>
      <c r="Q72" s="59"/>
    </row>
    <row r="73" spans="1:17">
      <c r="A73" s="18"/>
      <c r="B73" s="12" t="s">
        <v>145</v>
      </c>
      <c r="C73" s="20"/>
      <c r="D73" s="19"/>
      <c r="E73" s="140"/>
      <c r="F73" s="144"/>
      <c r="G73" s="140"/>
      <c r="H73" s="140"/>
      <c r="I73" s="34"/>
      <c r="J73" s="36"/>
      <c r="K73" s="36"/>
      <c r="L73" s="20"/>
      <c r="M73" s="20"/>
      <c r="N73" s="20"/>
      <c r="O73" s="20"/>
      <c r="P73" s="55">
        <f>(SUM(E68:E72)+SUM(G68:G72))/(SUM(I68:I72)+SUM(J68:J72))</f>
        <v>0.75</v>
      </c>
      <c r="Q73" s="59">
        <f>(SUM(E70:E72)+SUM(G70:G72)+SUM(H70:H72))/SUM(C70:C72)*1000</f>
        <v>4.142931123770067</v>
      </c>
    </row>
    <row r="74" spans="1:17">
      <c r="A74" s="15" t="s">
        <v>146</v>
      </c>
      <c r="B74" s="2" t="s">
        <v>147</v>
      </c>
      <c r="C74" s="20">
        <v>1065</v>
      </c>
      <c r="D74" s="19">
        <v>250</v>
      </c>
      <c r="E74" s="140">
        <v>1</v>
      </c>
      <c r="F74" s="144">
        <v>6</v>
      </c>
      <c r="G74" s="140">
        <v>0</v>
      </c>
      <c r="H74" s="140">
        <v>1</v>
      </c>
      <c r="I74" s="33">
        <v>1</v>
      </c>
      <c r="J74" s="38">
        <v>1</v>
      </c>
      <c r="K74" s="37" t="s">
        <v>203</v>
      </c>
      <c r="L74" s="30">
        <v>0</v>
      </c>
      <c r="M74" s="145"/>
      <c r="N74" s="26">
        <v>1</v>
      </c>
      <c r="O74" s="30">
        <v>2</v>
      </c>
      <c r="P74" s="55"/>
      <c r="Q74" s="59"/>
    </row>
    <row r="75" spans="1:17">
      <c r="A75" s="15" t="s">
        <v>148</v>
      </c>
      <c r="B75" s="2" t="s">
        <v>149</v>
      </c>
      <c r="C75" s="20">
        <v>1915</v>
      </c>
      <c r="D75" s="19">
        <v>250</v>
      </c>
      <c r="E75" s="140">
        <v>2</v>
      </c>
      <c r="F75" s="144" t="s">
        <v>346</v>
      </c>
      <c r="G75" s="140">
        <v>2</v>
      </c>
      <c r="H75" s="140">
        <v>2</v>
      </c>
      <c r="I75" s="33">
        <v>2</v>
      </c>
      <c r="J75" s="38">
        <v>2</v>
      </c>
      <c r="K75" s="37" t="s">
        <v>203</v>
      </c>
      <c r="L75" s="30">
        <v>1</v>
      </c>
      <c r="M75" s="145">
        <v>7</v>
      </c>
      <c r="N75" s="26">
        <v>3</v>
      </c>
      <c r="O75" s="30">
        <v>4</v>
      </c>
      <c r="P75" s="55" t="s">
        <v>256</v>
      </c>
      <c r="Q75" s="59"/>
    </row>
    <row r="76" spans="1:17">
      <c r="A76" s="15"/>
      <c r="B76" s="12" t="s">
        <v>150</v>
      </c>
      <c r="C76" s="20"/>
      <c r="D76" s="19"/>
      <c r="E76" s="140"/>
      <c r="F76" s="144"/>
      <c r="G76" s="140"/>
      <c r="H76" s="140"/>
      <c r="I76" s="34"/>
      <c r="J76" s="36"/>
      <c r="K76" s="36"/>
      <c r="L76" s="20"/>
      <c r="M76" s="20"/>
      <c r="N76" s="20"/>
      <c r="O76" s="20"/>
      <c r="P76" s="55">
        <f>(SUM(E74:E75)+SUM(G74:G75))/(SUM(I74:I75)+SUM(J74:J75))</f>
        <v>0.83333333333333337</v>
      </c>
      <c r="Q76" s="59">
        <f>(SUM(E74:E75)+SUM(G74:G75)+SUM(H74:H75))/SUM(C74:C75)*1000</f>
        <v>2.6845637583892614</v>
      </c>
    </row>
    <row r="77" spans="1:17">
      <c r="A77" s="15" t="s">
        <v>151</v>
      </c>
      <c r="B77" s="2" t="s">
        <v>152</v>
      </c>
      <c r="C77" s="20">
        <v>1377</v>
      </c>
      <c r="D77" s="19">
        <v>250</v>
      </c>
      <c r="E77" s="140">
        <v>1</v>
      </c>
      <c r="F77" s="144">
        <v>8</v>
      </c>
      <c r="G77" s="140">
        <v>1</v>
      </c>
      <c r="H77" s="140">
        <v>4</v>
      </c>
      <c r="I77" s="33">
        <v>1</v>
      </c>
      <c r="J77" s="33">
        <v>2</v>
      </c>
      <c r="K77" s="33" t="s">
        <v>203</v>
      </c>
      <c r="L77" s="26">
        <v>0</v>
      </c>
      <c r="M77" s="144"/>
      <c r="N77" s="140">
        <v>1</v>
      </c>
      <c r="O77" s="26">
        <v>4</v>
      </c>
      <c r="P77" s="55" t="s">
        <v>258</v>
      </c>
      <c r="Q77" s="59"/>
    </row>
    <row r="78" spans="1:17">
      <c r="A78" s="15"/>
      <c r="B78" s="12" t="s">
        <v>153</v>
      </c>
      <c r="C78" s="20"/>
      <c r="D78" s="19"/>
      <c r="E78" s="140"/>
      <c r="F78" s="144"/>
      <c r="G78" s="140"/>
      <c r="H78" s="140"/>
      <c r="I78" s="33"/>
      <c r="J78" s="33"/>
      <c r="K78" s="33"/>
      <c r="L78" s="140"/>
      <c r="M78" s="144"/>
      <c r="N78" s="140"/>
      <c r="O78" s="26"/>
      <c r="P78" s="55">
        <f>(SUM(E77:E77)+SUM(G77:G77))/(SUM(I77:I77)+SUM(J77:J77))</f>
        <v>0.66666666666666663</v>
      </c>
      <c r="Q78" s="59">
        <f>(SUM(E77)+SUM(G77)+SUM(H77))/SUM(C77)*1000</f>
        <v>4.3572984749455346</v>
      </c>
    </row>
    <row r="79" spans="1:17">
      <c r="A79" s="15" t="s">
        <v>154</v>
      </c>
      <c r="B79" s="2" t="s">
        <v>295</v>
      </c>
      <c r="C79" s="20">
        <v>849</v>
      </c>
      <c r="D79" s="19">
        <v>250</v>
      </c>
      <c r="E79" s="140">
        <v>0</v>
      </c>
      <c r="F79" s="144"/>
      <c r="G79" s="140">
        <v>1</v>
      </c>
      <c r="H79" s="140">
        <v>0</v>
      </c>
      <c r="I79" s="33">
        <v>0</v>
      </c>
      <c r="J79" s="33">
        <v>2</v>
      </c>
      <c r="K79" s="33" t="s">
        <v>203</v>
      </c>
      <c r="L79" s="140">
        <v>2</v>
      </c>
      <c r="M79" s="144" t="s">
        <v>347</v>
      </c>
      <c r="N79" s="140">
        <v>0</v>
      </c>
      <c r="O79" s="26">
        <v>0</v>
      </c>
      <c r="P79" s="55"/>
      <c r="Q79" s="59"/>
    </row>
    <row r="80" spans="1:17">
      <c r="A80" s="15" t="s">
        <v>156</v>
      </c>
      <c r="B80" s="2" t="s">
        <v>348</v>
      </c>
      <c r="C80" s="20">
        <v>1029</v>
      </c>
      <c r="D80" s="19">
        <v>250</v>
      </c>
      <c r="E80" s="140">
        <v>1</v>
      </c>
      <c r="F80" s="144">
        <v>11</v>
      </c>
      <c r="G80" s="140">
        <v>0</v>
      </c>
      <c r="H80" s="140">
        <v>0</v>
      </c>
      <c r="I80" s="33">
        <v>1</v>
      </c>
      <c r="J80" s="33">
        <v>1</v>
      </c>
      <c r="K80" s="33" t="s">
        <v>203</v>
      </c>
      <c r="L80" s="140">
        <v>1</v>
      </c>
      <c r="M80" s="144">
        <v>10</v>
      </c>
      <c r="N80" s="140">
        <v>2</v>
      </c>
      <c r="O80" s="26">
        <v>1</v>
      </c>
      <c r="P80" s="55" t="s">
        <v>349</v>
      </c>
      <c r="Q80" s="59"/>
    </row>
    <row r="81" spans="1:17">
      <c r="A81" s="15" t="s">
        <v>158</v>
      </c>
      <c r="B81" s="2" t="s">
        <v>350</v>
      </c>
      <c r="C81" s="20">
        <v>205</v>
      </c>
      <c r="D81" s="19">
        <v>250</v>
      </c>
      <c r="E81" s="140">
        <v>0</v>
      </c>
      <c r="F81" s="144"/>
      <c r="G81" s="140">
        <v>0</v>
      </c>
      <c r="H81" s="140">
        <v>0</v>
      </c>
      <c r="I81" s="33">
        <v>1</v>
      </c>
      <c r="J81" s="33">
        <v>0</v>
      </c>
      <c r="K81" s="33">
        <v>0</v>
      </c>
      <c r="L81" s="140">
        <v>0</v>
      </c>
      <c r="M81" s="144"/>
      <c r="N81" s="140">
        <v>0</v>
      </c>
      <c r="O81" s="26">
        <v>1</v>
      </c>
      <c r="P81" s="55"/>
      <c r="Q81" s="59"/>
    </row>
    <row r="82" spans="1:17">
      <c r="A82" s="15" t="s">
        <v>160</v>
      </c>
      <c r="B82" s="2" t="s">
        <v>351</v>
      </c>
      <c r="C82" s="20">
        <v>106</v>
      </c>
      <c r="D82" s="19">
        <v>250</v>
      </c>
      <c r="E82" s="140">
        <v>0</v>
      </c>
      <c r="F82" s="144"/>
      <c r="G82" s="140">
        <v>0</v>
      </c>
      <c r="H82" s="140">
        <v>0</v>
      </c>
      <c r="I82" s="33">
        <v>0</v>
      </c>
      <c r="J82" s="33">
        <v>0</v>
      </c>
      <c r="K82" s="33">
        <v>1</v>
      </c>
      <c r="L82" s="140"/>
      <c r="M82" s="144"/>
      <c r="N82" s="140"/>
      <c r="O82" s="26"/>
      <c r="P82" s="55"/>
      <c r="Q82" s="59"/>
    </row>
    <row r="83" spans="1:17">
      <c r="A83" s="15"/>
      <c r="B83" s="12" t="s">
        <v>162</v>
      </c>
      <c r="C83" s="20"/>
      <c r="D83" s="19"/>
      <c r="E83" s="140"/>
      <c r="F83" s="144"/>
      <c r="G83" s="140"/>
      <c r="H83" s="140"/>
      <c r="I83" s="33"/>
      <c r="J83" s="33"/>
      <c r="K83" s="33"/>
      <c r="L83" s="140"/>
      <c r="M83" s="144"/>
      <c r="N83" s="140"/>
      <c r="O83" s="26"/>
      <c r="P83" s="55">
        <f>(SUM(E79:E82)+SUM(G79:G82))/(SUM(I79:I82)+SUM(J79:J82))</f>
        <v>0.4</v>
      </c>
      <c r="Q83" s="59">
        <f>(SUM(E79:E82)+SUM(G79:G82)+SUM(H79:H82))/SUM(C79:C82)*1000</f>
        <v>0.91365920511649157</v>
      </c>
    </row>
    <row r="84" spans="1:17">
      <c r="A84" s="15" t="s">
        <v>163</v>
      </c>
      <c r="B84" s="2" t="s">
        <v>164</v>
      </c>
      <c r="C84" s="20">
        <v>445</v>
      </c>
      <c r="D84" s="19">
        <v>250</v>
      </c>
      <c r="E84" s="140">
        <v>0</v>
      </c>
      <c r="F84" s="144"/>
      <c r="G84" s="140">
        <v>1</v>
      </c>
      <c r="H84" s="140">
        <v>0</v>
      </c>
      <c r="I84" s="33">
        <v>0</v>
      </c>
      <c r="J84" s="33">
        <v>1</v>
      </c>
      <c r="K84" s="33" t="s">
        <v>203</v>
      </c>
      <c r="L84" s="140">
        <v>0</v>
      </c>
      <c r="M84" s="144"/>
      <c r="N84" s="26">
        <v>1</v>
      </c>
      <c r="O84" s="26">
        <v>0</v>
      </c>
      <c r="P84" s="55"/>
      <c r="Q84" s="59"/>
    </row>
    <row r="85" spans="1:17">
      <c r="A85" s="15" t="s">
        <v>165</v>
      </c>
      <c r="B85" s="2" t="s">
        <v>166</v>
      </c>
      <c r="C85" s="20">
        <v>392</v>
      </c>
      <c r="D85" s="19">
        <v>250</v>
      </c>
      <c r="E85" s="140">
        <v>0</v>
      </c>
      <c r="F85" s="144"/>
      <c r="G85" s="140">
        <v>0</v>
      </c>
      <c r="H85" s="140">
        <v>0</v>
      </c>
      <c r="I85" s="33">
        <v>0</v>
      </c>
      <c r="J85" s="38">
        <v>1</v>
      </c>
      <c r="K85" s="35" t="s">
        <v>203</v>
      </c>
      <c r="L85" s="26">
        <v>0</v>
      </c>
      <c r="M85" s="145"/>
      <c r="N85" s="26">
        <v>2</v>
      </c>
      <c r="O85" s="26">
        <v>0</v>
      </c>
      <c r="P85" s="55"/>
      <c r="Q85" s="59"/>
    </row>
    <row r="86" spans="1:17">
      <c r="A86" s="15" t="s">
        <v>167</v>
      </c>
      <c r="B86" s="2" t="s">
        <v>263</v>
      </c>
      <c r="C86" s="20">
        <v>585</v>
      </c>
      <c r="D86" s="19">
        <v>250</v>
      </c>
      <c r="E86" s="140">
        <v>0</v>
      </c>
      <c r="F86" s="144"/>
      <c r="G86" s="140">
        <v>1</v>
      </c>
      <c r="H86" s="140">
        <v>1</v>
      </c>
      <c r="I86" s="33">
        <v>0</v>
      </c>
      <c r="J86" s="38">
        <v>1</v>
      </c>
      <c r="K86" s="37" t="s">
        <v>203</v>
      </c>
      <c r="L86" s="30">
        <v>1</v>
      </c>
      <c r="M86" s="145">
        <v>10</v>
      </c>
      <c r="N86" s="26">
        <v>0</v>
      </c>
      <c r="O86" s="26">
        <v>1</v>
      </c>
      <c r="P86" s="55"/>
      <c r="Q86" s="59"/>
    </row>
    <row r="87" spans="1:17">
      <c r="A87" s="15" t="s">
        <v>169</v>
      </c>
      <c r="B87" s="2" t="s">
        <v>170</v>
      </c>
      <c r="C87" s="20">
        <v>334</v>
      </c>
      <c r="D87" s="19">
        <v>250</v>
      </c>
      <c r="E87" s="140">
        <v>0</v>
      </c>
      <c r="F87" s="144"/>
      <c r="G87" s="140">
        <v>0</v>
      </c>
      <c r="H87" s="140">
        <v>1</v>
      </c>
      <c r="I87" s="33">
        <v>0</v>
      </c>
      <c r="J87" s="38">
        <v>1</v>
      </c>
      <c r="K87" s="37">
        <v>0</v>
      </c>
      <c r="L87" s="30">
        <v>0</v>
      </c>
      <c r="M87" s="145"/>
      <c r="N87" s="142">
        <v>0</v>
      </c>
      <c r="O87" s="26">
        <v>0</v>
      </c>
      <c r="P87" s="55" t="s">
        <v>273</v>
      </c>
      <c r="Q87" s="59"/>
    </row>
    <row r="88" spans="1:17">
      <c r="A88" s="15" t="s">
        <v>171</v>
      </c>
      <c r="B88" s="2" t="s">
        <v>172</v>
      </c>
      <c r="C88" s="7">
        <v>662</v>
      </c>
      <c r="D88" s="19">
        <v>250</v>
      </c>
      <c r="E88" s="140">
        <v>0</v>
      </c>
      <c r="F88" s="144"/>
      <c r="G88" s="140">
        <v>1</v>
      </c>
      <c r="H88" s="140">
        <v>4</v>
      </c>
      <c r="I88" s="33">
        <v>1</v>
      </c>
      <c r="J88" s="33">
        <v>1</v>
      </c>
      <c r="K88" s="33" t="s">
        <v>203</v>
      </c>
      <c r="L88" s="26">
        <v>0</v>
      </c>
      <c r="M88" s="147"/>
      <c r="N88" s="140">
        <v>0</v>
      </c>
      <c r="O88" s="26">
        <v>2</v>
      </c>
      <c r="P88" s="55"/>
      <c r="Q88" s="59"/>
    </row>
    <row r="89" spans="1:17">
      <c r="A89" s="15" t="s">
        <v>174</v>
      </c>
      <c r="B89" s="2" t="s">
        <v>352</v>
      </c>
      <c r="C89" s="7">
        <v>108</v>
      </c>
      <c r="D89" s="19">
        <v>250</v>
      </c>
      <c r="E89" s="140">
        <v>0</v>
      </c>
      <c r="F89" s="144"/>
      <c r="G89" s="140">
        <v>0</v>
      </c>
      <c r="H89" s="140">
        <v>1</v>
      </c>
      <c r="I89" s="33">
        <v>0</v>
      </c>
      <c r="J89" s="33">
        <v>0</v>
      </c>
      <c r="K89" s="33">
        <v>1</v>
      </c>
      <c r="L89" s="140">
        <v>0</v>
      </c>
      <c r="M89" s="144"/>
      <c r="N89" s="140">
        <v>0</v>
      </c>
      <c r="O89" s="26">
        <v>1</v>
      </c>
      <c r="P89" s="55"/>
      <c r="Q89" s="59"/>
    </row>
    <row r="90" spans="1:17">
      <c r="A90" s="22" t="s">
        <v>176</v>
      </c>
      <c r="B90" s="6" t="s">
        <v>177</v>
      </c>
      <c r="C90" s="7">
        <v>456</v>
      </c>
      <c r="D90" s="19">
        <v>250</v>
      </c>
      <c r="E90" s="140">
        <v>0</v>
      </c>
      <c r="F90" s="144"/>
      <c r="G90" s="140">
        <v>0</v>
      </c>
      <c r="H90" s="140">
        <v>2</v>
      </c>
      <c r="I90" s="33">
        <v>0</v>
      </c>
      <c r="J90" s="33">
        <v>1</v>
      </c>
      <c r="K90" s="33" t="s">
        <v>203</v>
      </c>
      <c r="L90" s="140">
        <v>0</v>
      </c>
      <c r="M90" s="144"/>
      <c r="N90" s="140">
        <v>1</v>
      </c>
      <c r="O90" s="26">
        <v>1</v>
      </c>
      <c r="P90" s="55"/>
      <c r="Q90" s="59"/>
    </row>
    <row r="91" spans="1:17">
      <c r="A91" s="22"/>
      <c r="B91" s="8" t="s">
        <v>178</v>
      </c>
      <c r="C91" s="7"/>
      <c r="D91" s="19"/>
      <c r="E91" s="140"/>
      <c r="F91" s="144"/>
      <c r="G91" s="140"/>
      <c r="H91" s="140"/>
      <c r="I91" s="34"/>
      <c r="J91" s="34"/>
      <c r="K91" s="34"/>
      <c r="L91" s="7"/>
      <c r="M91" s="7"/>
      <c r="N91" s="7"/>
      <c r="O91" s="20"/>
      <c r="P91" s="55">
        <f>(SUM(E84:E90)+SUM(G84:G90))/(SUM(I84:I90)+SUM(J84:J90))</f>
        <v>0.42857142857142855</v>
      </c>
      <c r="Q91" s="59">
        <f>(SUM(E84:E90)+SUM(G84:G90)+SUM(H84:H90))/SUM(C84:C90)*1000</f>
        <v>4.0241448692152924</v>
      </c>
    </row>
    <row r="92" spans="1:17">
      <c r="A92" s="15" t="s">
        <v>179</v>
      </c>
      <c r="B92" s="2" t="s">
        <v>353</v>
      </c>
      <c r="C92" s="20">
        <v>139</v>
      </c>
      <c r="D92" s="19">
        <v>250</v>
      </c>
      <c r="E92" s="140">
        <v>0</v>
      </c>
      <c r="F92" s="144"/>
      <c r="G92" s="140">
        <v>0</v>
      </c>
      <c r="H92" s="140">
        <v>0</v>
      </c>
      <c r="I92" s="38">
        <v>0</v>
      </c>
      <c r="J92" s="38">
        <v>0</v>
      </c>
      <c r="K92" s="38">
        <v>1</v>
      </c>
      <c r="L92" s="26">
        <v>0</v>
      </c>
      <c r="M92" s="145"/>
      <c r="N92" s="26">
        <v>0</v>
      </c>
      <c r="O92" s="30">
        <v>1</v>
      </c>
      <c r="P92" s="55"/>
      <c r="Q92" s="59"/>
    </row>
    <row r="93" spans="1:17">
      <c r="A93" s="15" t="s">
        <v>181</v>
      </c>
      <c r="B93" s="2" t="s">
        <v>182</v>
      </c>
      <c r="C93" s="20">
        <v>298</v>
      </c>
      <c r="D93" s="19">
        <v>250</v>
      </c>
      <c r="E93" s="140">
        <v>0</v>
      </c>
      <c r="F93" s="144"/>
      <c r="G93" s="140">
        <v>0</v>
      </c>
      <c r="H93" s="140">
        <v>2</v>
      </c>
      <c r="I93" s="38">
        <v>0</v>
      </c>
      <c r="J93" s="38">
        <v>1</v>
      </c>
      <c r="K93" s="38">
        <v>0</v>
      </c>
      <c r="L93" s="26">
        <v>0</v>
      </c>
      <c r="M93" s="145"/>
      <c r="N93" s="26">
        <v>0</v>
      </c>
      <c r="O93" s="30">
        <v>1</v>
      </c>
      <c r="P93" s="55"/>
      <c r="Q93" s="59"/>
    </row>
    <row r="94" spans="1:17">
      <c r="A94" s="15" t="s">
        <v>183</v>
      </c>
      <c r="B94" s="2" t="s">
        <v>184</v>
      </c>
      <c r="C94" s="20">
        <v>1879</v>
      </c>
      <c r="D94" s="19">
        <v>250</v>
      </c>
      <c r="E94" s="140">
        <v>2</v>
      </c>
      <c r="F94" s="144" t="s">
        <v>354</v>
      </c>
      <c r="G94" s="140">
        <v>2</v>
      </c>
      <c r="H94" s="140">
        <v>4</v>
      </c>
      <c r="I94" s="38">
        <v>2</v>
      </c>
      <c r="J94" s="38">
        <v>2</v>
      </c>
      <c r="K94" s="38" t="s">
        <v>203</v>
      </c>
      <c r="L94" s="26">
        <v>1</v>
      </c>
      <c r="M94" s="145">
        <v>2</v>
      </c>
      <c r="N94" s="26">
        <v>2</v>
      </c>
      <c r="O94" s="30">
        <v>5</v>
      </c>
      <c r="P94" s="55"/>
      <c r="Q94" s="59"/>
    </row>
    <row r="95" spans="1:17">
      <c r="A95" s="15" t="s">
        <v>185</v>
      </c>
      <c r="B95" s="2" t="s">
        <v>186</v>
      </c>
      <c r="C95" s="20">
        <v>259</v>
      </c>
      <c r="D95" s="19">
        <v>250</v>
      </c>
      <c r="E95" s="140">
        <v>0</v>
      </c>
      <c r="F95" s="144"/>
      <c r="G95" s="140">
        <v>0</v>
      </c>
      <c r="H95" s="140">
        <v>1</v>
      </c>
      <c r="I95" s="38">
        <v>0</v>
      </c>
      <c r="J95" s="38">
        <v>1</v>
      </c>
      <c r="K95" s="38">
        <v>0</v>
      </c>
      <c r="L95" s="26">
        <v>0</v>
      </c>
      <c r="M95" s="145"/>
      <c r="N95" s="26">
        <v>0</v>
      </c>
      <c r="O95" s="30">
        <v>1</v>
      </c>
      <c r="P95" s="55"/>
      <c r="Q95" s="59"/>
    </row>
    <row r="96" spans="1:17">
      <c r="A96" s="15" t="s">
        <v>187</v>
      </c>
      <c r="B96" s="2" t="s">
        <v>268</v>
      </c>
      <c r="C96" s="20">
        <v>730</v>
      </c>
      <c r="D96" s="19">
        <v>250</v>
      </c>
      <c r="E96" s="140">
        <v>1</v>
      </c>
      <c r="F96" s="144">
        <v>6</v>
      </c>
      <c r="G96" s="140">
        <v>1</v>
      </c>
      <c r="H96" s="140">
        <v>3</v>
      </c>
      <c r="I96" s="38">
        <v>1</v>
      </c>
      <c r="J96" s="38">
        <v>1</v>
      </c>
      <c r="K96" s="38" t="s">
        <v>203</v>
      </c>
      <c r="L96" s="26">
        <v>1</v>
      </c>
      <c r="M96" s="145">
        <v>8</v>
      </c>
      <c r="N96" s="26">
        <v>1</v>
      </c>
      <c r="O96" s="30">
        <v>1</v>
      </c>
      <c r="P96" s="55" t="s">
        <v>355</v>
      </c>
      <c r="Q96" s="59"/>
    </row>
    <row r="97" spans="1:17">
      <c r="A97" s="22" t="s">
        <v>189</v>
      </c>
      <c r="B97" s="6" t="s">
        <v>190</v>
      </c>
      <c r="C97" s="20">
        <v>1314</v>
      </c>
      <c r="D97" s="19">
        <v>250</v>
      </c>
      <c r="E97" s="140">
        <v>1</v>
      </c>
      <c r="F97" s="144">
        <v>11</v>
      </c>
      <c r="G97" s="140">
        <v>2</v>
      </c>
      <c r="H97" s="140">
        <v>5</v>
      </c>
      <c r="I97" s="38">
        <v>1</v>
      </c>
      <c r="J97" s="38">
        <v>2</v>
      </c>
      <c r="K97" s="38" t="s">
        <v>203</v>
      </c>
      <c r="L97" s="26">
        <v>0</v>
      </c>
      <c r="M97" s="145"/>
      <c r="N97" s="26">
        <v>3</v>
      </c>
      <c r="O97" s="30">
        <v>0</v>
      </c>
      <c r="P97" s="55"/>
      <c r="Q97" s="59"/>
    </row>
    <row r="98" spans="1:17">
      <c r="A98" s="22" t="s">
        <v>191</v>
      </c>
      <c r="B98" s="6" t="s">
        <v>356</v>
      </c>
      <c r="C98" s="20">
        <v>96</v>
      </c>
      <c r="D98" s="19">
        <v>250</v>
      </c>
      <c r="E98" s="140">
        <v>0</v>
      </c>
      <c r="F98" s="144"/>
      <c r="G98" s="140">
        <v>0</v>
      </c>
      <c r="H98" s="140">
        <v>0</v>
      </c>
      <c r="I98" s="38">
        <v>0</v>
      </c>
      <c r="J98" s="38">
        <v>0</v>
      </c>
      <c r="K98" s="38">
        <v>1</v>
      </c>
      <c r="L98" s="26">
        <v>0</v>
      </c>
      <c r="M98" s="145"/>
      <c r="N98" s="26">
        <v>0</v>
      </c>
      <c r="O98" s="30">
        <v>0</v>
      </c>
      <c r="P98" s="55"/>
      <c r="Q98" s="59"/>
    </row>
    <row r="99" spans="1:17" ht="15.75" thickBot="1">
      <c r="A99" s="23" t="s">
        <v>193</v>
      </c>
      <c r="B99" s="24" t="s">
        <v>357</v>
      </c>
      <c r="C99" s="25">
        <v>44</v>
      </c>
      <c r="D99" s="32">
        <v>250</v>
      </c>
      <c r="E99" s="3">
        <v>0</v>
      </c>
      <c r="F99" s="148"/>
      <c r="G99" s="3">
        <v>0</v>
      </c>
      <c r="H99" s="3">
        <v>0</v>
      </c>
      <c r="I99" s="39">
        <v>0</v>
      </c>
      <c r="J99" s="39">
        <v>0</v>
      </c>
      <c r="K99" s="39">
        <v>1</v>
      </c>
      <c r="L99" s="3">
        <v>0</v>
      </c>
      <c r="M99" s="148"/>
      <c r="N99" s="3">
        <v>0</v>
      </c>
      <c r="O99" s="44">
        <v>0</v>
      </c>
      <c r="P99" s="61"/>
      <c r="Q99" s="62"/>
    </row>
    <row r="100" spans="1:17">
      <c r="A100" s="15"/>
      <c r="B100" s="12" t="s">
        <v>303</v>
      </c>
      <c r="C100" s="21">
        <f>SUM(C4:C99)</f>
        <v>48619</v>
      </c>
      <c r="D100" s="21"/>
      <c r="E100" s="26">
        <f>SUM(E4:E99)</f>
        <v>38</v>
      </c>
      <c r="F100" s="26"/>
      <c r="G100" s="26">
        <f t="shared" ref="G100:L100" si="0">SUM(G4:G99)</f>
        <v>45</v>
      </c>
      <c r="H100" s="26">
        <f t="shared" si="0"/>
        <v>112</v>
      </c>
      <c r="I100" s="26">
        <f t="shared" si="0"/>
        <v>44</v>
      </c>
      <c r="J100" s="26">
        <f t="shared" si="0"/>
        <v>66</v>
      </c>
      <c r="K100" s="26">
        <f t="shared" si="0"/>
        <v>19</v>
      </c>
      <c r="L100" s="26">
        <f t="shared" si="0"/>
        <v>26</v>
      </c>
      <c r="M100" s="26"/>
      <c r="N100" s="26">
        <f>SUM(N4:N99)</f>
        <v>63</v>
      </c>
      <c r="O100" s="26">
        <f>SUM(O4:O99)</f>
        <v>85</v>
      </c>
      <c r="P100" s="55">
        <f>(SUM(E92:E99)+SUM(G92:G99))/(SUM(I92:I99)+SUM(J92:J99))</f>
        <v>0.81818181818181823</v>
      </c>
      <c r="Q100" s="59">
        <f>(SUM(E92:E99)+SUM(G92:G99)+SUM(H92:H99))/SUM(C92:C99)*1000</f>
        <v>5.0430762765286827</v>
      </c>
    </row>
    <row r="101" spans="1:17">
      <c r="A101" s="137"/>
      <c r="B101" s="137"/>
      <c r="C101" s="137"/>
      <c r="D101" s="137"/>
      <c r="E101" s="57"/>
      <c r="F101" s="57"/>
      <c r="G101" s="57"/>
      <c r="H101" s="57"/>
      <c r="I101" s="137"/>
      <c r="J101" s="137"/>
      <c r="K101" s="137"/>
      <c r="L101" s="137"/>
      <c r="M101" s="137"/>
      <c r="N101" s="137"/>
      <c r="O101" s="137"/>
    </row>
    <row r="102" spans="1:17">
      <c r="A102" s="137"/>
      <c r="B102" s="137"/>
      <c r="C102" s="137"/>
      <c r="D102" s="137"/>
      <c r="E102" s="143" t="s">
        <v>358</v>
      </c>
      <c r="F102" s="51">
        <f>E100/(G100+E100)</f>
        <v>0.45783132530120479</v>
      </c>
      <c r="G102" s="143"/>
      <c r="H102" s="54">
        <f>E100+G100+H100</f>
        <v>195</v>
      </c>
      <c r="I102" s="137" t="s">
        <v>359</v>
      </c>
      <c r="J102" s="137"/>
      <c r="K102" s="137"/>
      <c r="L102" s="137"/>
      <c r="M102" s="137"/>
      <c r="N102" s="137">
        <f>L100+N100+O100</f>
        <v>174</v>
      </c>
      <c r="O102" s="137"/>
      <c r="P102" s="56"/>
    </row>
    <row r="103" spans="1:17">
      <c r="A103" s="137"/>
      <c r="B103" s="137" t="s">
        <v>360</v>
      </c>
      <c r="C103" s="48">
        <f>(E100+G100)/(I100+J100)</f>
        <v>0.75454545454545452</v>
      </c>
      <c r="D103" s="137"/>
      <c r="E103" s="143" t="s">
        <v>361</v>
      </c>
      <c r="F103" s="51">
        <f>H100/(E100+G100+H100)</f>
        <v>0.57435897435897432</v>
      </c>
      <c r="G103" s="143"/>
      <c r="H103" s="143"/>
      <c r="I103" s="137"/>
      <c r="J103" s="53">
        <f>H102/C100*1000</f>
        <v>4.0107776795080117</v>
      </c>
      <c r="K103" s="137" t="s">
        <v>312</v>
      </c>
      <c r="L103" s="137"/>
      <c r="M103" s="137"/>
      <c r="N103" s="137"/>
      <c r="O103" s="137"/>
    </row>
    <row r="104" spans="1:17">
      <c r="A104" s="137"/>
      <c r="B104" s="52" t="s">
        <v>362</v>
      </c>
      <c r="C104" s="48">
        <f>(E100+G100)/(35+45)</f>
        <v>1.0375000000000001</v>
      </c>
      <c r="D104" s="137"/>
      <c r="E104" s="143"/>
      <c r="F104" s="143"/>
      <c r="G104" s="143" t="s">
        <v>363</v>
      </c>
      <c r="H104" s="143"/>
      <c r="I104" s="137"/>
      <c r="J104" s="137"/>
      <c r="K104" s="137"/>
      <c r="L104" s="137"/>
      <c r="M104" s="64">
        <f>(E100+G100+H100)/210</f>
        <v>0.9285714285714286</v>
      </c>
      <c r="N104" s="65" t="s">
        <v>364</v>
      </c>
      <c r="O104" s="65"/>
    </row>
    <row r="105" spans="1:17">
      <c r="A105" s="137"/>
      <c r="B105" s="137"/>
      <c r="C105" s="137"/>
      <c r="D105" s="137"/>
      <c r="E105" s="143"/>
      <c r="F105" s="143"/>
      <c r="G105" s="143"/>
      <c r="H105" s="143"/>
      <c r="I105" s="137"/>
      <c r="J105" s="137"/>
      <c r="K105" s="137"/>
      <c r="L105" s="137"/>
      <c r="M105" s="64">
        <f>(E100+G100+H100)/180</f>
        <v>1.0833333333333333</v>
      </c>
      <c r="N105" s="65" t="s">
        <v>365</v>
      </c>
      <c r="O105" s="137"/>
      <c r="P105" s="139"/>
    </row>
    <row r="106" spans="1:17">
      <c r="A106" s="137"/>
      <c r="B106" s="137" t="s">
        <v>366</v>
      </c>
      <c r="C106" s="137"/>
      <c r="D106" s="137"/>
      <c r="E106" s="143">
        <v>35</v>
      </c>
      <c r="F106" s="143"/>
      <c r="G106" s="143">
        <v>45</v>
      </c>
      <c r="H106" s="143">
        <v>100</v>
      </c>
      <c r="I106" s="137"/>
      <c r="J106" s="137" t="s">
        <v>367</v>
      </c>
      <c r="K106" s="137">
        <v>180</v>
      </c>
      <c r="L106" s="137"/>
      <c r="M106" s="137"/>
      <c r="N106" s="137"/>
      <c r="O106" s="137"/>
    </row>
    <row r="107" spans="1:17">
      <c r="A107" s="137"/>
      <c r="B107" s="137" t="s">
        <v>368</v>
      </c>
      <c r="C107" s="137"/>
      <c r="D107" s="137"/>
      <c r="E107" s="58">
        <f>H102/K106</f>
        <v>1.0833333333333333</v>
      </c>
      <c r="F107" s="143"/>
      <c r="G107" s="143"/>
      <c r="H107" s="143"/>
      <c r="I107" s="137"/>
      <c r="J107" s="137"/>
      <c r="K107" s="137"/>
      <c r="L107" s="137"/>
      <c r="M107" s="137"/>
      <c r="N107" s="137"/>
      <c r="O107" s="137"/>
    </row>
  </sheetData>
  <mergeCells count="3">
    <mergeCell ref="L2:O2"/>
    <mergeCell ref="I2:K2"/>
    <mergeCell ref="E2:H2"/>
  </mergeCells>
  <phoneticPr fontId="0" type="noConversion"/>
  <printOptions gridLines="1"/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K24"/>
  <sheetViews>
    <sheetView workbookViewId="0" xr3:uid="{9B253EF2-77E0-53E3-AE26-4D66ECD923F3}">
      <selection activeCell="A29" sqref="A29"/>
    </sheetView>
  </sheetViews>
  <sheetFormatPr defaultRowHeight="15"/>
  <cols>
    <col min="1" max="1" width="33.28515625" customWidth="1"/>
  </cols>
  <sheetData>
    <row r="5" spans="1:11">
      <c r="A5" s="137"/>
      <c r="B5" s="137"/>
      <c r="C5" s="137"/>
      <c r="D5" s="143" t="s">
        <v>369</v>
      </c>
      <c r="E5" s="143" t="s">
        <v>370</v>
      </c>
      <c r="F5" s="143" t="s">
        <v>371</v>
      </c>
      <c r="G5" s="143" t="s">
        <v>372</v>
      </c>
      <c r="H5" s="143" t="s">
        <v>373</v>
      </c>
      <c r="I5" s="143" t="s">
        <v>374</v>
      </c>
      <c r="J5" s="137"/>
      <c r="K5" s="137"/>
    </row>
    <row r="6" spans="1:11">
      <c r="A6" s="46" t="s">
        <v>375</v>
      </c>
      <c r="B6" s="47">
        <v>3</v>
      </c>
      <c r="C6" s="47">
        <v>450</v>
      </c>
      <c r="D6" s="47">
        <v>11</v>
      </c>
      <c r="E6" s="47">
        <v>9</v>
      </c>
      <c r="F6" s="47">
        <v>6</v>
      </c>
      <c r="G6" s="47">
        <v>2</v>
      </c>
      <c r="H6" s="47">
        <v>0</v>
      </c>
      <c r="I6" s="47">
        <v>2</v>
      </c>
      <c r="J6" s="137"/>
      <c r="K6" s="137"/>
    </row>
    <row r="7" spans="1:11">
      <c r="A7" s="46" t="s">
        <v>376</v>
      </c>
      <c r="B7" s="47">
        <v>4</v>
      </c>
      <c r="C7" s="47">
        <v>256</v>
      </c>
      <c r="D7" s="47">
        <v>9</v>
      </c>
      <c r="E7" s="47">
        <v>1</v>
      </c>
      <c r="F7" s="47">
        <v>6</v>
      </c>
      <c r="G7" s="47">
        <v>3</v>
      </c>
      <c r="H7" s="47">
        <v>0</v>
      </c>
      <c r="I7" s="47">
        <v>3</v>
      </c>
      <c r="J7" s="137"/>
      <c r="K7" s="137"/>
    </row>
    <row r="8" spans="1:11">
      <c r="A8" s="46" t="s">
        <v>377</v>
      </c>
      <c r="B8" s="47">
        <v>3</v>
      </c>
      <c r="C8" s="47">
        <v>346</v>
      </c>
      <c r="D8" s="47">
        <v>13</v>
      </c>
      <c r="E8" s="47">
        <v>4</v>
      </c>
      <c r="F8" s="47">
        <v>4</v>
      </c>
      <c r="G8" s="47">
        <v>2</v>
      </c>
      <c r="H8" s="47">
        <v>0</v>
      </c>
      <c r="I8" s="47">
        <v>3</v>
      </c>
      <c r="J8" s="137"/>
      <c r="K8" s="137"/>
    </row>
    <row r="9" spans="1:11">
      <c r="A9" s="46" t="s">
        <v>378</v>
      </c>
      <c r="B9" s="47">
        <v>3</v>
      </c>
      <c r="C9" s="47">
        <v>162</v>
      </c>
      <c r="D9" s="47">
        <v>11</v>
      </c>
      <c r="E9" s="47">
        <v>18</v>
      </c>
      <c r="F9" s="47">
        <v>10</v>
      </c>
      <c r="G9" s="47">
        <v>0</v>
      </c>
      <c r="H9" s="47">
        <v>0</v>
      </c>
      <c r="I9" s="47">
        <v>3</v>
      </c>
      <c r="J9" s="137"/>
      <c r="K9" s="137"/>
    </row>
    <row r="10" spans="1:11">
      <c r="A10" s="46" t="s">
        <v>379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137"/>
      <c r="K10" s="137"/>
    </row>
    <row r="11" spans="1:11">
      <c r="A11" s="46" t="s">
        <v>380</v>
      </c>
      <c r="B11" s="47">
        <v>3</v>
      </c>
      <c r="C11" s="47">
        <v>240</v>
      </c>
      <c r="D11" s="47">
        <v>7</v>
      </c>
      <c r="E11" s="47">
        <v>8</v>
      </c>
      <c r="F11" s="47">
        <v>9</v>
      </c>
      <c r="G11" s="47">
        <v>1</v>
      </c>
      <c r="H11" s="47">
        <v>0</v>
      </c>
      <c r="I11" s="47">
        <v>1</v>
      </c>
      <c r="J11" s="137"/>
      <c r="K11" s="137"/>
    </row>
    <row r="12" spans="1:11">
      <c r="A12" s="46" t="s">
        <v>381</v>
      </c>
      <c r="B12" s="47">
        <v>1</v>
      </c>
      <c r="C12" s="47">
        <v>4</v>
      </c>
      <c r="D12" s="47">
        <v>1</v>
      </c>
      <c r="E12" s="47">
        <v>3</v>
      </c>
      <c r="F12" s="47">
        <v>1</v>
      </c>
      <c r="G12" s="47">
        <v>0</v>
      </c>
      <c r="H12" s="47">
        <v>0</v>
      </c>
      <c r="I12" s="47">
        <v>0</v>
      </c>
      <c r="J12" s="137"/>
      <c r="K12" s="137"/>
    </row>
    <row r="13" spans="1:11">
      <c r="A13" s="46" t="s">
        <v>382</v>
      </c>
      <c r="B13" s="47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137"/>
      <c r="K13" s="137"/>
    </row>
    <row r="14" spans="1:11">
      <c r="A14" s="137"/>
      <c r="B14" s="137"/>
      <c r="C14" s="143">
        <f t="shared" ref="C14:I14" si="0">SUM(C6:C13)</f>
        <v>1458</v>
      </c>
      <c r="D14" s="143">
        <f t="shared" si="0"/>
        <v>52</v>
      </c>
      <c r="E14" s="143">
        <f t="shared" si="0"/>
        <v>43</v>
      </c>
      <c r="F14" s="143">
        <f t="shared" si="0"/>
        <v>36</v>
      </c>
      <c r="G14" s="143">
        <f t="shared" si="0"/>
        <v>8</v>
      </c>
      <c r="H14" s="143">
        <f t="shared" si="0"/>
        <v>0</v>
      </c>
      <c r="I14" s="143">
        <f t="shared" si="0"/>
        <v>12</v>
      </c>
      <c r="J14" s="48">
        <f>D14/(G14+F14+E14+D14)</f>
        <v>0.37410071942446044</v>
      </c>
      <c r="K14" s="137" t="s">
        <v>358</v>
      </c>
    </row>
    <row r="15" spans="1:11">
      <c r="A15" s="137"/>
      <c r="B15" s="137"/>
      <c r="C15" s="137"/>
      <c r="D15" s="143" t="s">
        <v>369</v>
      </c>
      <c r="E15" s="143" t="s">
        <v>370</v>
      </c>
      <c r="F15" s="143" t="s">
        <v>8</v>
      </c>
      <c r="G15" s="143" t="s">
        <v>8</v>
      </c>
      <c r="H15" s="137"/>
      <c r="I15" s="137"/>
      <c r="J15" s="137"/>
      <c r="K15" s="137"/>
    </row>
    <row r="16" spans="1:11">
      <c r="A16" s="137" t="s">
        <v>383</v>
      </c>
      <c r="B16" s="137" t="s">
        <v>384</v>
      </c>
      <c r="C16" s="137">
        <v>1636</v>
      </c>
      <c r="D16" s="137">
        <v>2</v>
      </c>
      <c r="E16" s="137">
        <v>2</v>
      </c>
      <c r="F16" s="137">
        <v>1</v>
      </c>
      <c r="G16" s="137">
        <v>3</v>
      </c>
      <c r="H16" s="137"/>
      <c r="I16" s="137"/>
      <c r="J16" s="137"/>
      <c r="K16" s="137"/>
    </row>
    <row r="17" spans="1:7">
      <c r="A17" s="137" t="s">
        <v>385</v>
      </c>
      <c r="B17" s="137" t="s">
        <v>386</v>
      </c>
      <c r="C17" s="137">
        <v>1008</v>
      </c>
      <c r="D17" s="137">
        <v>1</v>
      </c>
      <c r="E17" s="137">
        <v>1</v>
      </c>
      <c r="F17" s="137">
        <v>2</v>
      </c>
      <c r="G17" s="137">
        <v>2</v>
      </c>
    </row>
    <row r="18" spans="1:7">
      <c r="A18" s="137" t="s">
        <v>387</v>
      </c>
      <c r="B18" s="137" t="s">
        <v>388</v>
      </c>
      <c r="C18" s="137">
        <v>818</v>
      </c>
      <c r="D18" s="137">
        <v>1</v>
      </c>
      <c r="E18" s="137">
        <v>1</v>
      </c>
      <c r="F18" s="137">
        <v>1</v>
      </c>
      <c r="G18" s="137">
        <v>1</v>
      </c>
    </row>
    <row r="19" spans="1:7">
      <c r="A19" s="137" t="s">
        <v>389</v>
      </c>
      <c r="B19" s="137" t="s">
        <v>390</v>
      </c>
      <c r="C19" s="137">
        <v>575</v>
      </c>
      <c r="D19" s="137">
        <v>0</v>
      </c>
      <c r="E19" s="137">
        <v>1</v>
      </c>
      <c r="F19" s="137">
        <v>1</v>
      </c>
      <c r="G19" s="137">
        <v>1</v>
      </c>
    </row>
    <row r="20" spans="1:7">
      <c r="A20" s="137" t="s">
        <v>391</v>
      </c>
      <c r="B20" s="137" t="s">
        <v>392</v>
      </c>
      <c r="C20" s="137">
        <v>60</v>
      </c>
      <c r="D20" s="137">
        <v>0</v>
      </c>
      <c r="E20" s="137">
        <v>0</v>
      </c>
      <c r="F20" s="137">
        <v>0</v>
      </c>
      <c r="G20" s="137">
        <v>0</v>
      </c>
    </row>
    <row r="21" spans="1:7">
      <c r="A21" s="137" t="s">
        <v>393</v>
      </c>
      <c r="B21" s="137" t="s">
        <v>394</v>
      </c>
      <c r="C21" s="137">
        <v>1033</v>
      </c>
      <c r="D21" s="137">
        <v>1</v>
      </c>
      <c r="E21" s="137">
        <v>1</v>
      </c>
      <c r="F21" s="137">
        <v>1</v>
      </c>
      <c r="G21" s="137">
        <v>1</v>
      </c>
    </row>
    <row r="22" spans="1:7">
      <c r="A22" s="137" t="s">
        <v>395</v>
      </c>
      <c r="B22" s="137" t="s">
        <v>396</v>
      </c>
      <c r="C22" s="137">
        <v>303</v>
      </c>
      <c r="D22" s="137">
        <v>0</v>
      </c>
      <c r="E22" s="137">
        <v>1</v>
      </c>
      <c r="F22" s="137">
        <v>0</v>
      </c>
      <c r="G22" s="137">
        <v>0</v>
      </c>
    </row>
    <row r="23" spans="1:7">
      <c r="A23" s="137" t="s">
        <v>397</v>
      </c>
      <c r="B23" s="137" t="s">
        <v>398</v>
      </c>
      <c r="C23" s="50">
        <v>32</v>
      </c>
      <c r="D23" s="50">
        <v>0</v>
      </c>
      <c r="E23" s="50">
        <v>0</v>
      </c>
      <c r="F23" s="50">
        <v>0</v>
      </c>
      <c r="G23" s="50">
        <v>0</v>
      </c>
    </row>
    <row r="24" spans="1:7">
      <c r="A24" s="137"/>
      <c r="B24" s="137"/>
      <c r="C24" s="137">
        <f>SUM(C16:C23)</f>
        <v>5465</v>
      </c>
      <c r="D24" s="137">
        <f>SUM(D16:D23)</f>
        <v>5</v>
      </c>
      <c r="E24" s="137">
        <f>SUM(E16:E23)</f>
        <v>7</v>
      </c>
      <c r="F24" s="137">
        <f>SUM(F16:F23)</f>
        <v>6</v>
      </c>
      <c r="G24" s="137">
        <f>SUM(G16:G23)</f>
        <v>8</v>
      </c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9"/>
  <sheetViews>
    <sheetView workbookViewId="0" xr3:uid="{85D5C41F-068E-5C55-9968-509E7C2A5619}">
      <selection activeCell="E16" sqref="E16"/>
    </sheetView>
  </sheetViews>
  <sheetFormatPr defaultRowHeight="15"/>
  <cols>
    <col min="1" max="1" width="13.140625" customWidth="1"/>
    <col min="2" max="2" width="9.7109375" customWidth="1"/>
    <col min="3" max="3" width="20.7109375" hidden="1" customWidth="1"/>
    <col min="4" max="4" width="0.140625" customWidth="1"/>
    <col min="5" max="8" width="14.85546875" bestFit="1" customWidth="1"/>
  </cols>
  <sheetData>
    <row r="1" spans="1:10" ht="18">
      <c r="A1" s="75" t="s">
        <v>399</v>
      </c>
      <c r="B1" s="89"/>
      <c r="C1" s="76"/>
      <c r="D1" s="76"/>
      <c r="E1" s="76"/>
      <c r="F1" s="76"/>
      <c r="G1" s="76"/>
      <c r="H1" s="76"/>
      <c r="I1" s="137"/>
      <c r="J1" s="137"/>
    </row>
    <row r="2" spans="1:10" ht="18">
      <c r="A2" s="77"/>
      <c r="B2" s="78"/>
      <c r="C2" s="79" t="s">
        <v>400</v>
      </c>
      <c r="D2" s="79"/>
      <c r="E2" s="79"/>
      <c r="F2" s="79"/>
      <c r="G2" s="79"/>
      <c r="H2" s="79"/>
      <c r="I2" s="137"/>
      <c r="J2" s="137"/>
    </row>
    <row r="3" spans="1:10" ht="18.75" thickBot="1">
      <c r="A3" s="80" t="s">
        <v>401</v>
      </c>
      <c r="B3" s="81" t="s">
        <v>402</v>
      </c>
      <c r="C3" s="82" t="s">
        <v>403</v>
      </c>
      <c r="D3" s="82" t="s">
        <v>404</v>
      </c>
      <c r="E3" s="82" t="s">
        <v>405</v>
      </c>
      <c r="F3" s="82" t="s">
        <v>406</v>
      </c>
      <c r="G3" s="82" t="s">
        <v>407</v>
      </c>
      <c r="H3" s="81" t="s">
        <v>408</v>
      </c>
      <c r="I3" s="137"/>
      <c r="J3" s="137"/>
    </row>
    <row r="4" spans="1:10" ht="18">
      <c r="A4" s="83">
        <v>1</v>
      </c>
      <c r="B4" s="84">
        <v>1</v>
      </c>
      <c r="C4" s="85" t="s">
        <v>409</v>
      </c>
      <c r="D4" s="79" t="s">
        <v>410</v>
      </c>
      <c r="E4" s="79" t="s">
        <v>411</v>
      </c>
      <c r="F4" s="79" t="s">
        <v>412</v>
      </c>
      <c r="G4" s="79" t="s">
        <v>413</v>
      </c>
      <c r="H4" s="79" t="s">
        <v>414</v>
      </c>
      <c r="I4" s="137"/>
      <c r="J4" s="137"/>
    </row>
    <row r="5" spans="1:10" ht="18">
      <c r="A5" s="83">
        <v>2</v>
      </c>
      <c r="B5" s="84">
        <v>1</v>
      </c>
      <c r="C5" s="86" t="s">
        <v>415</v>
      </c>
      <c r="D5" s="79" t="s">
        <v>416</v>
      </c>
      <c r="E5" s="79" t="s">
        <v>417</v>
      </c>
      <c r="F5" s="79" t="s">
        <v>418</v>
      </c>
      <c r="G5" s="79" t="s">
        <v>419</v>
      </c>
      <c r="H5" s="79" t="s">
        <v>420</v>
      </c>
      <c r="I5" s="137"/>
      <c r="J5" s="79" t="s">
        <v>421</v>
      </c>
    </row>
    <row r="6" spans="1:10" ht="18">
      <c r="A6" s="83">
        <v>3</v>
      </c>
      <c r="B6" s="84">
        <v>2</v>
      </c>
      <c r="C6" s="86" t="s">
        <v>422</v>
      </c>
      <c r="D6" s="79" t="s">
        <v>423</v>
      </c>
      <c r="E6" s="79" t="s">
        <v>424</v>
      </c>
      <c r="F6" s="79" t="s">
        <v>425</v>
      </c>
      <c r="G6" s="79" t="s">
        <v>426</v>
      </c>
      <c r="H6" s="79" t="s">
        <v>427</v>
      </c>
      <c r="I6" s="137"/>
      <c r="J6" s="137"/>
    </row>
    <row r="7" spans="1:10" ht="18">
      <c r="A7" s="83">
        <v>4</v>
      </c>
      <c r="B7" s="84">
        <v>2</v>
      </c>
      <c r="C7" s="86" t="s">
        <v>428</v>
      </c>
      <c r="D7" s="79" t="s">
        <v>429</v>
      </c>
      <c r="E7" s="79" t="s">
        <v>430</v>
      </c>
      <c r="F7" s="79" t="s">
        <v>431</v>
      </c>
      <c r="G7" s="79" t="s">
        <v>432</v>
      </c>
      <c r="H7" s="79" t="s">
        <v>433</v>
      </c>
      <c r="I7" s="137"/>
      <c r="J7" s="137"/>
    </row>
    <row r="8" spans="1:10" ht="18">
      <c r="A8" s="83">
        <v>5</v>
      </c>
      <c r="B8" s="84">
        <v>3</v>
      </c>
      <c r="C8" s="86" t="s">
        <v>434</v>
      </c>
      <c r="D8" s="79" t="s">
        <v>435</v>
      </c>
      <c r="E8" s="79" t="s">
        <v>436</v>
      </c>
      <c r="F8" s="79" t="s">
        <v>437</v>
      </c>
      <c r="G8" s="79" t="s">
        <v>438</v>
      </c>
      <c r="H8" s="87" t="s">
        <v>439</v>
      </c>
      <c r="I8" s="137"/>
      <c r="J8" s="137"/>
    </row>
    <row r="9" spans="1:10" ht="18">
      <c r="A9" s="83">
        <v>6</v>
      </c>
      <c r="B9" s="84">
        <v>3</v>
      </c>
      <c r="C9" s="86" t="s">
        <v>440</v>
      </c>
      <c r="D9" s="79" t="s">
        <v>441</v>
      </c>
      <c r="E9" s="79" t="s">
        <v>442</v>
      </c>
      <c r="F9" s="79" t="s">
        <v>443</v>
      </c>
      <c r="G9" s="79" t="s">
        <v>444</v>
      </c>
      <c r="H9" s="79" t="s">
        <v>445</v>
      </c>
      <c r="I9" s="137"/>
      <c r="J9" s="137"/>
    </row>
    <row r="10" spans="1:10" ht="18">
      <c r="A10" s="83">
        <v>7</v>
      </c>
      <c r="B10" s="84">
        <v>4</v>
      </c>
      <c r="C10" s="86" t="s">
        <v>446</v>
      </c>
      <c r="D10" s="79" t="s">
        <v>447</v>
      </c>
      <c r="E10" s="79" t="s">
        <v>448</v>
      </c>
      <c r="F10" s="79" t="s">
        <v>449</v>
      </c>
      <c r="G10" s="87" t="s">
        <v>450</v>
      </c>
      <c r="H10" s="79" t="s">
        <v>451</v>
      </c>
      <c r="I10" s="137"/>
      <c r="J10" s="137"/>
    </row>
    <row r="11" spans="1:10" ht="18">
      <c r="A11" s="83">
        <v>8</v>
      </c>
      <c r="B11" s="84">
        <v>4</v>
      </c>
      <c r="C11" s="86" t="s">
        <v>452</v>
      </c>
      <c r="D11" s="79" t="s">
        <v>453</v>
      </c>
      <c r="E11" s="79" t="s">
        <v>454</v>
      </c>
      <c r="F11" s="87" t="s">
        <v>455</v>
      </c>
      <c r="G11" s="79" t="s">
        <v>456</v>
      </c>
      <c r="H11" s="79" t="s">
        <v>457</v>
      </c>
      <c r="I11" s="137"/>
      <c r="J11" s="137"/>
    </row>
    <row r="12" spans="1:10" ht="18">
      <c r="A12" s="83">
        <v>9</v>
      </c>
      <c r="B12" s="84">
        <v>5</v>
      </c>
      <c r="C12" s="86" t="s">
        <v>458</v>
      </c>
      <c r="D12" s="79" t="s">
        <v>459</v>
      </c>
      <c r="E12" s="79" t="s">
        <v>460</v>
      </c>
      <c r="F12" s="79" t="s">
        <v>461</v>
      </c>
      <c r="G12" s="79" t="s">
        <v>462</v>
      </c>
      <c r="H12" s="88"/>
      <c r="I12" s="137"/>
      <c r="J12" s="137"/>
    </row>
    <row r="13" spans="1:10" ht="18">
      <c r="A13" s="83">
        <v>10</v>
      </c>
      <c r="B13" s="84">
        <v>5</v>
      </c>
      <c r="C13" s="86" t="s">
        <v>463</v>
      </c>
      <c r="D13" s="79" t="s">
        <v>464</v>
      </c>
      <c r="E13" s="79" t="s">
        <v>465</v>
      </c>
      <c r="F13" s="79" t="s">
        <v>466</v>
      </c>
      <c r="G13" s="79" t="s">
        <v>467</v>
      </c>
      <c r="H13" s="88"/>
      <c r="I13" s="137"/>
      <c r="J13" s="137"/>
    </row>
    <row r="14" spans="1:10" ht="18">
      <c r="A14" s="83">
        <v>11</v>
      </c>
      <c r="B14" s="84">
        <v>6</v>
      </c>
      <c r="C14" s="86" t="s">
        <v>468</v>
      </c>
      <c r="D14" s="79" t="s">
        <v>469</v>
      </c>
      <c r="E14" s="79" t="s">
        <v>470</v>
      </c>
      <c r="F14" s="79" t="s">
        <v>471</v>
      </c>
      <c r="G14" s="79" t="s">
        <v>472</v>
      </c>
      <c r="H14" s="88"/>
      <c r="I14" s="137"/>
      <c r="J14" s="137"/>
    </row>
    <row r="15" spans="1:10" ht="18">
      <c r="A15" s="83">
        <v>12</v>
      </c>
      <c r="B15" s="84">
        <v>6</v>
      </c>
      <c r="C15" s="86" t="s">
        <v>473</v>
      </c>
      <c r="D15" s="79" t="s">
        <v>474</v>
      </c>
      <c r="E15" s="79" t="s">
        <v>475</v>
      </c>
      <c r="F15" s="79" t="s">
        <v>476</v>
      </c>
      <c r="G15" s="79"/>
      <c r="H15" s="79"/>
      <c r="I15" s="137"/>
      <c r="J15" s="137"/>
    </row>
    <row r="16" spans="1:10" ht="18">
      <c r="A16" s="83">
        <v>13</v>
      </c>
      <c r="B16" s="84">
        <v>7</v>
      </c>
      <c r="C16" s="86" t="s">
        <v>477</v>
      </c>
      <c r="D16" s="79" t="s">
        <v>478</v>
      </c>
      <c r="E16" s="79" t="s">
        <v>479</v>
      </c>
      <c r="F16" s="79" t="s">
        <v>480</v>
      </c>
      <c r="G16" s="79"/>
      <c r="H16" s="79"/>
      <c r="I16" s="137"/>
      <c r="J16" s="137"/>
    </row>
    <row r="17" spans="1:8" ht="18">
      <c r="A17" s="83">
        <v>14</v>
      </c>
      <c r="B17" s="84">
        <v>7</v>
      </c>
      <c r="C17" s="86" t="s">
        <v>481</v>
      </c>
      <c r="D17" s="79" t="s">
        <v>482</v>
      </c>
      <c r="E17" s="79" t="s">
        <v>483</v>
      </c>
      <c r="F17" s="79"/>
      <c r="G17" s="79"/>
      <c r="H17" s="79"/>
    </row>
    <row r="18" spans="1:8" ht="18">
      <c r="A18" s="83">
        <v>15</v>
      </c>
      <c r="B18" s="84">
        <v>8</v>
      </c>
      <c r="C18" s="86" t="s">
        <v>484</v>
      </c>
      <c r="D18" s="79" t="s">
        <v>485</v>
      </c>
      <c r="E18" s="79" t="s">
        <v>486</v>
      </c>
      <c r="F18" s="79"/>
      <c r="G18" s="79"/>
      <c r="H18" s="79"/>
    </row>
    <row r="19" spans="1:8" ht="18">
      <c r="A19" s="83">
        <v>16</v>
      </c>
      <c r="B19" s="84">
        <v>8</v>
      </c>
      <c r="C19" s="86" t="s">
        <v>487</v>
      </c>
      <c r="D19" s="79" t="s">
        <v>488</v>
      </c>
      <c r="E19" s="79"/>
      <c r="F19" s="79"/>
      <c r="G19" s="79"/>
      <c r="H19" s="79"/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2"/>
  <sheetViews>
    <sheetView workbookViewId="0" xr3:uid="{44B22561-5205-5C8A-B808-2C70100D228F}">
      <selection activeCell="C6" sqref="C6"/>
    </sheetView>
  </sheetViews>
  <sheetFormatPr defaultRowHeight="15"/>
  <cols>
    <col min="1" max="1" width="15.42578125" customWidth="1"/>
    <col min="2" max="2" width="9.5703125" bestFit="1" customWidth="1"/>
    <col min="3" max="3" width="36.7109375" customWidth="1"/>
    <col min="4" max="4" width="21.7109375" customWidth="1"/>
  </cols>
  <sheetData>
    <row r="1" spans="1:4" ht="26.25">
      <c r="A1" s="131" t="s">
        <v>489</v>
      </c>
      <c r="B1" s="131" t="s">
        <v>490</v>
      </c>
      <c r="C1" s="131" t="s">
        <v>491</v>
      </c>
      <c r="D1" s="131" t="s">
        <v>8</v>
      </c>
    </row>
    <row r="2" spans="1:4" ht="51" customHeight="1">
      <c r="A2" s="132">
        <v>0</v>
      </c>
      <c r="B2" s="132">
        <v>80</v>
      </c>
      <c r="C2" s="137"/>
      <c r="D2" s="131" t="s">
        <v>492</v>
      </c>
    </row>
    <row r="3" spans="1:4" ht="26.25">
      <c r="A3" s="132">
        <v>81</v>
      </c>
      <c r="B3" s="132">
        <v>250</v>
      </c>
      <c r="C3" s="131">
        <v>0</v>
      </c>
      <c r="D3" s="132">
        <v>1</v>
      </c>
    </row>
    <row r="4" spans="1:4" ht="26.25">
      <c r="A4" s="132">
        <v>251</v>
      </c>
      <c r="B4" s="132">
        <v>350</v>
      </c>
      <c r="C4" s="131">
        <v>0</v>
      </c>
      <c r="D4" s="132">
        <v>2</v>
      </c>
    </row>
    <row r="5" spans="1:4" ht="26.25">
      <c r="A5" s="132">
        <v>351</v>
      </c>
      <c r="B5" s="132">
        <v>525</v>
      </c>
      <c r="C5" s="132">
        <v>1</v>
      </c>
      <c r="D5" s="132">
        <v>1</v>
      </c>
    </row>
    <row r="6" spans="1:4" ht="26.25">
      <c r="A6" s="132">
        <v>526</v>
      </c>
      <c r="B6" s="132">
        <v>875</v>
      </c>
      <c r="C6" s="132">
        <v>1</v>
      </c>
      <c r="D6" s="132">
        <v>2</v>
      </c>
    </row>
    <row r="7" spans="1:4" ht="26.25">
      <c r="A7" s="132">
        <v>876</v>
      </c>
      <c r="B7" s="132">
        <v>1050</v>
      </c>
      <c r="C7" s="132">
        <v>2</v>
      </c>
      <c r="D7" s="132">
        <v>2</v>
      </c>
    </row>
    <row r="8" spans="1:4" ht="26.25">
      <c r="A8" s="132">
        <v>1051</v>
      </c>
      <c r="B8" s="132">
        <v>1400</v>
      </c>
      <c r="C8" s="132">
        <v>2</v>
      </c>
      <c r="D8" s="132">
        <v>3</v>
      </c>
    </row>
    <row r="9" spans="1:4" ht="26.25">
      <c r="A9" s="132">
        <v>1401</v>
      </c>
      <c r="B9" s="132">
        <v>1575</v>
      </c>
      <c r="C9" s="132">
        <v>3</v>
      </c>
      <c r="D9" s="132">
        <v>3</v>
      </c>
    </row>
    <row r="10" spans="1:4" ht="26.25">
      <c r="A10" s="132">
        <v>1576</v>
      </c>
      <c r="B10" s="132">
        <v>1925</v>
      </c>
      <c r="C10" s="132">
        <v>3</v>
      </c>
      <c r="D10" s="132">
        <v>4</v>
      </c>
    </row>
    <row r="11" spans="1:4" ht="26.25">
      <c r="A11" s="132">
        <v>1926</v>
      </c>
      <c r="B11" s="132">
        <v>2100</v>
      </c>
      <c r="C11" s="132">
        <v>4</v>
      </c>
      <c r="D11" s="132">
        <v>4</v>
      </c>
    </row>
    <row r="12" spans="1:4" ht="26.25">
      <c r="A12" s="132">
        <v>2101</v>
      </c>
      <c r="B12" s="132">
        <v>2400</v>
      </c>
      <c r="C12" s="132">
        <v>4</v>
      </c>
      <c r="D12" s="132">
        <v>5</v>
      </c>
    </row>
  </sheetData>
  <phoneticPr fontId="26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UA</dc:creator>
  <cp:keywords/>
  <dc:description/>
  <cp:lastModifiedBy>Linus Ohlsson</cp:lastModifiedBy>
  <cp:revision/>
  <dcterms:created xsi:type="dcterms:W3CDTF">2012-08-28T19:35:41Z</dcterms:created>
  <dcterms:modified xsi:type="dcterms:W3CDTF">2017-09-19T06:06:13Z</dcterms:modified>
  <cp:category/>
  <cp:contentStatus/>
</cp:coreProperties>
</file>