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gif" ContentType="image/gif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360" yWindow="120" windowWidth="20730" windowHeight="11760"/>
  </bookViews>
  <sheets>
    <sheet name="Resultat" sheetId="1" r:id="rId1"/>
    <sheet name="Dataunderlag" sheetId="3" r:id="rId2"/>
  </sheets>
  <calcPr calcId="125725"/>
</workbook>
</file>

<file path=xl/calcChain.xml><?xml version="1.0" encoding="utf-8"?>
<calcChain xmlns="http://schemas.openxmlformats.org/spreadsheetml/2006/main">
  <c r="B10" i="1"/>
  <c r="B11"/>
  <c r="B12"/>
  <c r="B13"/>
  <c r="B14"/>
  <c r="B15"/>
  <c r="B16"/>
  <c r="B17"/>
  <c r="B18"/>
  <c r="B19"/>
  <c r="B20"/>
  <c r="B21"/>
  <c r="B22"/>
  <c r="B23"/>
  <c r="B24"/>
  <c r="B25"/>
  <c r="B26"/>
  <c r="B27"/>
  <c r="B28"/>
  <c r="B29"/>
  <c r="B30"/>
  <c r="B31"/>
  <c r="B32"/>
  <c r="B33"/>
  <c r="B34"/>
  <c r="B35"/>
  <c r="B36"/>
  <c r="B37"/>
  <c r="B38"/>
  <c r="B39"/>
  <c r="B40"/>
  <c r="B41"/>
  <c r="B42"/>
  <c r="B43"/>
  <c r="B44"/>
  <c r="B45"/>
  <c r="B46"/>
  <c r="B47"/>
  <c r="B48"/>
  <c r="B49"/>
  <c r="B50"/>
  <c r="B51"/>
  <c r="B52"/>
  <c r="B53"/>
  <c r="B54"/>
  <c r="B55"/>
  <c r="B56"/>
  <c r="B57"/>
  <c r="B58"/>
  <c r="B59"/>
  <c r="B60"/>
  <c r="B61"/>
  <c r="B62"/>
  <c r="B63"/>
  <c r="B64"/>
  <c r="B65"/>
  <c r="B66"/>
  <c r="B67"/>
  <c r="B68"/>
  <c r="B69"/>
  <c r="B70"/>
  <c r="B71"/>
  <c r="B72"/>
  <c r="B73"/>
  <c r="B74"/>
  <c r="B75"/>
  <c r="B76"/>
  <c r="B77"/>
  <c r="B78"/>
  <c r="B79"/>
  <c r="B80"/>
  <c r="B81"/>
  <c r="B82"/>
  <c r="B83"/>
  <c r="B84"/>
  <c r="B85"/>
  <c r="B86"/>
  <c r="B87"/>
  <c r="B88"/>
  <c r="B89"/>
  <c r="B90"/>
  <c r="B91"/>
  <c r="B92"/>
  <c r="B93"/>
  <c r="B94"/>
  <c r="B95"/>
  <c r="B96"/>
  <c r="B97"/>
  <c r="B98"/>
  <c r="B99"/>
  <c r="B100"/>
  <c r="B101"/>
  <c r="B102"/>
  <c r="B103"/>
  <c r="B104"/>
  <c r="B105"/>
  <c r="B106"/>
  <c r="B107"/>
  <c r="B108"/>
  <c r="B109"/>
  <c r="B110"/>
  <c r="B111"/>
  <c r="B112"/>
  <c r="B113"/>
  <c r="B114"/>
  <c r="B115"/>
  <c r="B116"/>
  <c r="B117"/>
  <c r="B118"/>
  <c r="B119"/>
  <c r="B120"/>
  <c r="B121"/>
  <c r="B122"/>
  <c r="B123"/>
  <c r="B124"/>
  <c r="B125"/>
  <c r="B126"/>
  <c r="B127"/>
  <c r="B128"/>
  <c r="B129"/>
  <c r="B130"/>
  <c r="B131"/>
  <c r="B132"/>
  <c r="B133"/>
  <c r="B134"/>
  <c r="B135"/>
  <c r="B136"/>
  <c r="B137"/>
  <c r="B138"/>
  <c r="B139"/>
  <c r="B140"/>
  <c r="B141"/>
  <c r="B142"/>
  <c r="B143"/>
  <c r="B144"/>
  <c r="B145"/>
  <c r="B146"/>
  <c r="B147"/>
  <c r="B148"/>
  <c r="B149"/>
  <c r="B150"/>
  <c r="B151"/>
  <c r="B152"/>
  <c r="B153"/>
  <c r="B154"/>
  <c r="B155"/>
  <c r="B156"/>
  <c r="B157"/>
  <c r="B158"/>
  <c r="AO158"/>
  <c r="AI158"/>
  <c r="AH158"/>
  <c r="Y158"/>
  <c r="X158"/>
  <c r="U158"/>
  <c r="T158"/>
  <c r="S158"/>
  <c r="R158"/>
  <c r="Q158"/>
  <c r="P158"/>
  <c r="N158"/>
  <c r="AO157"/>
  <c r="AI157"/>
  <c r="AH157"/>
  <c r="Q157"/>
  <c r="N157" s="1"/>
  <c r="P157" s="1"/>
  <c r="AO156"/>
  <c r="AI156"/>
  <c r="AH156"/>
  <c r="Q156"/>
  <c r="N156" s="1"/>
  <c r="P156" s="1"/>
  <c r="AO155"/>
  <c r="AI155"/>
  <c r="AH155"/>
  <c r="Q155"/>
  <c r="N155" s="1"/>
  <c r="P155" s="1"/>
  <c r="AO154"/>
  <c r="AI154"/>
  <c r="AH154"/>
  <c r="Q154"/>
  <c r="N154" s="1"/>
  <c r="P154" s="1"/>
  <c r="AO153"/>
  <c r="AI153"/>
  <c r="AH153"/>
  <c r="Q153"/>
  <c r="N153"/>
  <c r="P153" s="1"/>
  <c r="AO152"/>
  <c r="AI152"/>
  <c r="AH152"/>
  <c r="Y152"/>
  <c r="X152"/>
  <c r="U152"/>
  <c r="T152"/>
  <c r="S152"/>
  <c r="R152"/>
  <c r="Q152"/>
  <c r="P152"/>
  <c r="N152"/>
  <c r="AO151"/>
  <c r="AI151"/>
  <c r="AH151"/>
  <c r="Q151"/>
  <c r="N151" s="1"/>
  <c r="P151" s="1"/>
  <c r="AO150"/>
  <c r="AI150"/>
  <c r="AH150"/>
  <c r="Y150"/>
  <c r="X150"/>
  <c r="U150"/>
  <c r="T150"/>
  <c r="S150"/>
  <c r="R150"/>
  <c r="Q150"/>
  <c r="P150"/>
  <c r="N150"/>
  <c r="AO149"/>
  <c r="AI149"/>
  <c r="AH149"/>
  <c r="Q149"/>
  <c r="N149" s="1"/>
  <c r="P149" s="1"/>
  <c r="AO148"/>
  <c r="AI148"/>
  <c r="AH148"/>
  <c r="Y148"/>
  <c r="X148"/>
  <c r="U148"/>
  <c r="T148"/>
  <c r="S148"/>
  <c r="R148"/>
  <c r="Q148"/>
  <c r="P148"/>
  <c r="N148"/>
  <c r="AO147"/>
  <c r="AI147"/>
  <c r="AH147"/>
  <c r="Q147"/>
  <c r="N147" s="1"/>
  <c r="P147" s="1"/>
  <c r="AO146"/>
  <c r="AI146"/>
  <c r="AH146"/>
  <c r="Q146"/>
  <c r="N146" s="1"/>
  <c r="P146" s="1"/>
  <c r="AO145"/>
  <c r="AI145"/>
  <c r="AH145"/>
  <c r="Y145"/>
  <c r="X145"/>
  <c r="U145"/>
  <c r="T145"/>
  <c r="S145"/>
  <c r="R145"/>
  <c r="Q145"/>
  <c r="P145"/>
  <c r="N145"/>
  <c r="AO144"/>
  <c r="AI144"/>
  <c r="AH144"/>
  <c r="Y144"/>
  <c r="X144"/>
  <c r="U144"/>
  <c r="T144"/>
  <c r="S144"/>
  <c r="R144"/>
  <c r="Q144"/>
  <c r="P144"/>
  <c r="N144"/>
  <c r="AO143"/>
  <c r="AI143"/>
  <c r="AH143"/>
  <c r="Q143"/>
  <c r="N143" s="1"/>
  <c r="P143" s="1"/>
  <c r="AO142"/>
  <c r="AI142"/>
  <c r="AH142"/>
  <c r="Q142"/>
  <c r="N142" s="1"/>
  <c r="P142" s="1"/>
  <c r="AO141"/>
  <c r="AI141"/>
  <c r="AH141"/>
  <c r="Y141"/>
  <c r="X141"/>
  <c r="U141"/>
  <c r="T141"/>
  <c r="S141"/>
  <c r="R141"/>
  <c r="Q141"/>
  <c r="P141"/>
  <c r="N141"/>
  <c r="AO140"/>
  <c r="AI140"/>
  <c r="AH140"/>
  <c r="Y140"/>
  <c r="X140"/>
  <c r="U140"/>
  <c r="T140"/>
  <c r="S140"/>
  <c r="R140"/>
  <c r="Q140"/>
  <c r="P140"/>
  <c r="N140"/>
  <c r="AO139"/>
  <c r="AI139"/>
  <c r="AH139"/>
  <c r="Y139"/>
  <c r="X139"/>
  <c r="U139"/>
  <c r="T139"/>
  <c r="S139"/>
  <c r="R139"/>
  <c r="Q139"/>
  <c r="P139"/>
  <c r="N139"/>
  <c r="AO138"/>
  <c r="AI138"/>
  <c r="AH138"/>
  <c r="Y138"/>
  <c r="X138"/>
  <c r="U138"/>
  <c r="T138"/>
  <c r="S138"/>
  <c r="R138"/>
  <c r="Q138"/>
  <c r="P138"/>
  <c r="N138"/>
  <c r="AO137"/>
  <c r="AI137"/>
  <c r="AH137"/>
  <c r="Y137"/>
  <c r="X137"/>
  <c r="U137"/>
  <c r="T137"/>
  <c r="S137"/>
  <c r="R137"/>
  <c r="Q137"/>
  <c r="P137"/>
  <c r="N137"/>
  <c r="AO136"/>
  <c r="AI136"/>
  <c r="AH136"/>
  <c r="Y136"/>
  <c r="X136"/>
  <c r="U136"/>
  <c r="T136"/>
  <c r="S136"/>
  <c r="R136"/>
  <c r="Q136"/>
  <c r="P136"/>
  <c r="N136"/>
  <c r="AO135"/>
  <c r="AI135"/>
  <c r="AH135"/>
  <c r="Y135"/>
  <c r="X135"/>
  <c r="U135"/>
  <c r="T135"/>
  <c r="S135"/>
  <c r="R135"/>
  <c r="Q135"/>
  <c r="P135"/>
  <c r="N135"/>
  <c r="AO134"/>
  <c r="AI134"/>
  <c r="AH134"/>
  <c r="Q134"/>
  <c r="N134" s="1"/>
  <c r="P134" s="1"/>
  <c r="AO133"/>
  <c r="AI133"/>
  <c r="AH133"/>
  <c r="Y133"/>
  <c r="X133"/>
  <c r="U133"/>
  <c r="T133"/>
  <c r="S133"/>
  <c r="R133"/>
  <c r="Q133"/>
  <c r="P133"/>
  <c r="N133"/>
  <c r="AO132"/>
  <c r="AI132"/>
  <c r="AH132"/>
  <c r="Q132"/>
  <c r="N132" s="1"/>
  <c r="P132" s="1"/>
  <c r="AO131"/>
  <c r="AI131"/>
  <c r="AH131"/>
  <c r="Y131"/>
  <c r="X131"/>
  <c r="U131"/>
  <c r="T131"/>
  <c r="S131"/>
  <c r="R131"/>
  <c r="Q131"/>
  <c r="P131"/>
  <c r="N131"/>
  <c r="AO130"/>
  <c r="AI130"/>
  <c r="AH130"/>
  <c r="Q130"/>
  <c r="N130"/>
  <c r="P130" s="1"/>
  <c r="AO129"/>
  <c r="AI129"/>
  <c r="AH129"/>
  <c r="Y129"/>
  <c r="X129"/>
  <c r="U129"/>
  <c r="T129"/>
  <c r="S129"/>
  <c r="R129"/>
  <c r="Q129"/>
  <c r="P129"/>
  <c r="N129"/>
  <c r="AO128"/>
  <c r="AI128"/>
  <c r="AH128"/>
  <c r="Y128"/>
  <c r="X128"/>
  <c r="U128"/>
  <c r="T128"/>
  <c r="S128"/>
  <c r="R128"/>
  <c r="Q128"/>
  <c r="P128"/>
  <c r="N128"/>
  <c r="AO127"/>
  <c r="AI127"/>
  <c r="AH127"/>
  <c r="Q127"/>
  <c r="N127" s="1"/>
  <c r="P127" s="1"/>
  <c r="AO126"/>
  <c r="AI126"/>
  <c r="AH126"/>
  <c r="Q126"/>
  <c r="N126" s="1"/>
  <c r="P126" s="1"/>
  <c r="AO125"/>
  <c r="AI125"/>
  <c r="AH125"/>
  <c r="Y125"/>
  <c r="X125"/>
  <c r="U125"/>
  <c r="T125"/>
  <c r="S125"/>
  <c r="R125"/>
  <c r="Q125"/>
  <c r="P125"/>
  <c r="N125"/>
  <c r="AO124"/>
  <c r="AI124"/>
  <c r="AH124"/>
  <c r="Q124"/>
  <c r="N124" s="1"/>
  <c r="P124" s="1"/>
  <c r="AO123"/>
  <c r="AI123"/>
  <c r="AH123"/>
  <c r="Q123"/>
  <c r="N123" s="1"/>
  <c r="P123" s="1"/>
  <c r="AO122"/>
  <c r="AI122"/>
  <c r="AH122"/>
  <c r="Q122"/>
  <c r="N122" s="1"/>
  <c r="P122" s="1"/>
  <c r="AO121"/>
  <c r="AI121"/>
  <c r="AH121"/>
  <c r="Y121"/>
  <c r="X121"/>
  <c r="U121"/>
  <c r="T121"/>
  <c r="S121"/>
  <c r="R121"/>
  <c r="Q121"/>
  <c r="P121"/>
  <c r="N121"/>
  <c r="AO120"/>
  <c r="AI120"/>
  <c r="AH120"/>
  <c r="Q120"/>
  <c r="N120" s="1"/>
  <c r="P120" s="1"/>
  <c r="AO119"/>
  <c r="AI119"/>
  <c r="AH119"/>
  <c r="Y119"/>
  <c r="X119"/>
  <c r="U119"/>
  <c r="T119"/>
  <c r="S119"/>
  <c r="R119"/>
  <c r="Q119"/>
  <c r="P119"/>
  <c r="N119"/>
  <c r="AO118"/>
  <c r="AI118"/>
  <c r="AH118"/>
  <c r="Q118"/>
  <c r="N118"/>
  <c r="P118" s="1"/>
  <c r="AO117"/>
  <c r="AI117"/>
  <c r="AH117"/>
  <c r="Y117"/>
  <c r="X117"/>
  <c r="U117"/>
  <c r="T117"/>
  <c r="S117"/>
  <c r="R117"/>
  <c r="Q117"/>
  <c r="P117"/>
  <c r="N117"/>
  <c r="AO116"/>
  <c r="AI116"/>
  <c r="AH116"/>
  <c r="Y116"/>
  <c r="X116"/>
  <c r="U116"/>
  <c r="T116"/>
  <c r="S116"/>
  <c r="R116"/>
  <c r="Q116"/>
  <c r="P116"/>
  <c r="N116"/>
  <c r="AO115"/>
  <c r="AI115"/>
  <c r="AH115"/>
  <c r="Y115"/>
  <c r="X115"/>
  <c r="U115"/>
  <c r="T115"/>
  <c r="S115"/>
  <c r="R115"/>
  <c r="Q115"/>
  <c r="P115"/>
  <c r="N115"/>
  <c r="AO114"/>
  <c r="AI114"/>
  <c r="AH114"/>
  <c r="Q114"/>
  <c r="N114" s="1"/>
  <c r="P114" s="1"/>
  <c r="AO113"/>
  <c r="AI113"/>
  <c r="AH113"/>
  <c r="Q113"/>
  <c r="N113" s="1"/>
  <c r="P113" s="1"/>
  <c r="AO112"/>
  <c r="AI112"/>
  <c r="AH112"/>
  <c r="Q112"/>
  <c r="N112" s="1"/>
  <c r="P112" s="1"/>
  <c r="AO111"/>
  <c r="AI111"/>
  <c r="AH111"/>
  <c r="Q111"/>
  <c r="N111" s="1"/>
  <c r="P111" s="1"/>
  <c r="AO110"/>
  <c r="AI110"/>
  <c r="AH110"/>
  <c r="Q110"/>
  <c r="N110" s="1"/>
  <c r="P110" s="1"/>
  <c r="AO109"/>
  <c r="AI109"/>
  <c r="AH109"/>
  <c r="Q109"/>
  <c r="N109" s="1"/>
  <c r="P109" s="1"/>
  <c r="AO108"/>
  <c r="AI108"/>
  <c r="AH108"/>
  <c r="Q108"/>
  <c r="N108" s="1"/>
  <c r="P108" s="1"/>
  <c r="AO107"/>
  <c r="AI107"/>
  <c r="AH107"/>
  <c r="Q107"/>
  <c r="N107" s="1"/>
  <c r="P107" s="1"/>
  <c r="AO106"/>
  <c r="AI106"/>
  <c r="AH106"/>
  <c r="Y106"/>
  <c r="X106"/>
  <c r="U106"/>
  <c r="T106"/>
  <c r="S106"/>
  <c r="R106"/>
  <c r="Q106"/>
  <c r="P106"/>
  <c r="N106"/>
  <c r="AO105"/>
  <c r="AI105"/>
  <c r="AH105"/>
  <c r="Y105"/>
  <c r="X105"/>
  <c r="U105"/>
  <c r="T105"/>
  <c r="S105"/>
  <c r="R105"/>
  <c r="Q105"/>
  <c r="P105"/>
  <c r="N105"/>
  <c r="AO104"/>
  <c r="AI104"/>
  <c r="AH104"/>
  <c r="Y104"/>
  <c r="X104"/>
  <c r="U104"/>
  <c r="T104"/>
  <c r="S104"/>
  <c r="R104"/>
  <c r="Q104"/>
  <c r="P104"/>
  <c r="N104"/>
  <c r="AO103"/>
  <c r="AI103"/>
  <c r="AH103"/>
  <c r="Y103"/>
  <c r="X103"/>
  <c r="U103"/>
  <c r="T103"/>
  <c r="S103"/>
  <c r="R103"/>
  <c r="Q103"/>
  <c r="P103"/>
  <c r="N103"/>
  <c r="Q55" l="1"/>
  <c r="N55" s="1"/>
  <c r="P55" s="1"/>
  <c r="AH55"/>
  <c r="AI55"/>
  <c r="AO55"/>
  <c r="N56"/>
  <c r="P56"/>
  <c r="Q56"/>
  <c r="R56"/>
  <c r="S56"/>
  <c r="T56"/>
  <c r="U56"/>
  <c r="X56"/>
  <c r="Y56"/>
  <c r="AH56"/>
  <c r="AI56"/>
  <c r="AO56"/>
  <c r="Q57"/>
  <c r="N57" s="1"/>
  <c r="P57" s="1"/>
  <c r="AH57"/>
  <c r="AI57"/>
  <c r="AO57"/>
  <c r="N58"/>
  <c r="P58"/>
  <c r="Q58"/>
  <c r="R58"/>
  <c r="S58"/>
  <c r="T58"/>
  <c r="U58"/>
  <c r="X58"/>
  <c r="Y58"/>
  <c r="AH58"/>
  <c r="AI58"/>
  <c r="AO58"/>
  <c r="N59"/>
  <c r="P59"/>
  <c r="Q59"/>
  <c r="R59"/>
  <c r="S59"/>
  <c r="T59"/>
  <c r="U59"/>
  <c r="X59"/>
  <c r="Y59"/>
  <c r="AH59"/>
  <c r="AI59"/>
  <c r="AO59"/>
  <c r="Q60"/>
  <c r="N60" s="1"/>
  <c r="P60" s="1"/>
  <c r="AH60"/>
  <c r="AI60"/>
  <c r="AO60"/>
  <c r="Q61"/>
  <c r="N61" s="1"/>
  <c r="P61" s="1"/>
  <c r="AH61"/>
  <c r="AI61"/>
  <c r="AO61"/>
  <c r="N62"/>
  <c r="P62"/>
  <c r="Q62"/>
  <c r="R62"/>
  <c r="S62"/>
  <c r="T62"/>
  <c r="U62"/>
  <c r="X62"/>
  <c r="Y62"/>
  <c r="AH62"/>
  <c r="AI62"/>
  <c r="AO62"/>
  <c r="N63"/>
  <c r="P63"/>
  <c r="Q63"/>
  <c r="R63"/>
  <c r="S63"/>
  <c r="T63"/>
  <c r="U63"/>
  <c r="X63"/>
  <c r="Y63"/>
  <c r="AH63"/>
  <c r="AI63"/>
  <c r="AO63"/>
  <c r="N64"/>
  <c r="P64"/>
  <c r="Q64"/>
  <c r="R64"/>
  <c r="S64"/>
  <c r="T64"/>
  <c r="U64"/>
  <c r="X64"/>
  <c r="Y64"/>
  <c r="AH64"/>
  <c r="AI64"/>
  <c r="AO64"/>
  <c r="N65"/>
  <c r="P65"/>
  <c r="Q65"/>
  <c r="R65"/>
  <c r="S65"/>
  <c r="T65"/>
  <c r="U65"/>
  <c r="X65"/>
  <c r="Y65"/>
  <c r="AH65"/>
  <c r="AI65"/>
  <c r="AO65"/>
  <c r="Q66"/>
  <c r="N66" s="1"/>
  <c r="P66" s="1"/>
  <c r="AH66"/>
  <c r="AI66"/>
  <c r="AO66"/>
  <c r="Q67"/>
  <c r="N67" s="1"/>
  <c r="P67" s="1"/>
  <c r="AH67"/>
  <c r="AI67"/>
  <c r="AO67"/>
  <c r="N68"/>
  <c r="P68"/>
  <c r="Q68"/>
  <c r="R68"/>
  <c r="S68"/>
  <c r="T68"/>
  <c r="U68"/>
  <c r="X68"/>
  <c r="Y68"/>
  <c r="AH68"/>
  <c r="AI68"/>
  <c r="AO68"/>
  <c r="Q69"/>
  <c r="N69" s="1"/>
  <c r="P69" s="1"/>
  <c r="AH69"/>
  <c r="AI69"/>
  <c r="AO69"/>
  <c r="N70"/>
  <c r="P70"/>
  <c r="Q70"/>
  <c r="R70"/>
  <c r="S70"/>
  <c r="T70"/>
  <c r="U70"/>
  <c r="X70"/>
  <c r="Y70"/>
  <c r="AH70"/>
  <c r="AI70"/>
  <c r="AO70"/>
  <c r="Q71"/>
  <c r="N71" s="1"/>
  <c r="P71" s="1"/>
  <c r="AH71"/>
  <c r="AI71"/>
  <c r="AO71"/>
  <c r="Q72"/>
  <c r="N72" s="1"/>
  <c r="P72" s="1"/>
  <c r="AH72"/>
  <c r="AI72"/>
  <c r="AO72"/>
  <c r="Q73"/>
  <c r="N73" s="1"/>
  <c r="P73" s="1"/>
  <c r="AH73"/>
  <c r="AI73"/>
  <c r="AO73"/>
  <c r="Q74"/>
  <c r="N74" s="1"/>
  <c r="P74" s="1"/>
  <c r="AH74"/>
  <c r="AI74"/>
  <c r="AO74"/>
  <c r="Q75"/>
  <c r="N75" s="1"/>
  <c r="P75" s="1"/>
  <c r="AH75"/>
  <c r="AI75"/>
  <c r="AO75"/>
  <c r="Q76"/>
  <c r="N76" s="1"/>
  <c r="P76" s="1"/>
  <c r="AH76"/>
  <c r="AI76"/>
  <c r="AO76"/>
  <c r="Q77"/>
  <c r="N77" s="1"/>
  <c r="P77" s="1"/>
  <c r="AH77"/>
  <c r="AI77"/>
  <c r="AO77"/>
  <c r="N78"/>
  <c r="P78"/>
  <c r="Q78"/>
  <c r="R78"/>
  <c r="S78"/>
  <c r="T78"/>
  <c r="U78"/>
  <c r="X78"/>
  <c r="Y78"/>
  <c r="AH78"/>
  <c r="AI78"/>
  <c r="AO78"/>
  <c r="Q79"/>
  <c r="N79" s="1"/>
  <c r="P79" s="1"/>
  <c r="AH79"/>
  <c r="AI79"/>
  <c r="AO79"/>
  <c r="N80"/>
  <c r="P80"/>
  <c r="Q80"/>
  <c r="R80"/>
  <c r="S80"/>
  <c r="T80"/>
  <c r="U80"/>
  <c r="X80"/>
  <c r="Y80"/>
  <c r="AH80"/>
  <c r="AI80"/>
  <c r="AO80"/>
  <c r="Q81"/>
  <c r="N81" s="1"/>
  <c r="P81" s="1"/>
  <c r="AH81"/>
  <c r="AI81"/>
  <c r="AO81"/>
  <c r="Q82"/>
  <c r="N82" s="1"/>
  <c r="P82" s="1"/>
  <c r="AH82"/>
  <c r="AI82"/>
  <c r="AO82"/>
  <c r="Q83"/>
  <c r="N83" s="1"/>
  <c r="P83" s="1"/>
  <c r="AH83"/>
  <c r="AI83"/>
  <c r="AO83"/>
  <c r="N84"/>
  <c r="P84"/>
  <c r="Q84"/>
  <c r="R84"/>
  <c r="S84"/>
  <c r="T84"/>
  <c r="U84"/>
  <c r="X84"/>
  <c r="Y84"/>
  <c r="AH84"/>
  <c r="AI84"/>
  <c r="AO84"/>
  <c r="Q85"/>
  <c r="N85" s="1"/>
  <c r="P85" s="1"/>
  <c r="AH85"/>
  <c r="AI85"/>
  <c r="AO85"/>
  <c r="Q86"/>
  <c r="N86" s="1"/>
  <c r="P86" s="1"/>
  <c r="AH86"/>
  <c r="AI86"/>
  <c r="AO86"/>
  <c r="N87"/>
  <c r="P87"/>
  <c r="Q87"/>
  <c r="R87"/>
  <c r="S87"/>
  <c r="T87"/>
  <c r="U87"/>
  <c r="X87"/>
  <c r="Y87"/>
  <c r="AH87"/>
  <c r="AI87"/>
  <c r="AO87"/>
  <c r="Q88"/>
  <c r="N88" s="1"/>
  <c r="P88" s="1"/>
  <c r="AH88"/>
  <c r="AI88"/>
  <c r="AO88"/>
  <c r="Q89"/>
  <c r="N89" s="1"/>
  <c r="P89" s="1"/>
  <c r="AH89"/>
  <c r="AI89"/>
  <c r="AO89"/>
  <c r="N90"/>
  <c r="P90"/>
  <c r="Q90"/>
  <c r="R90"/>
  <c r="S90"/>
  <c r="T90"/>
  <c r="U90"/>
  <c r="X90"/>
  <c r="Y90"/>
  <c r="AH90"/>
  <c r="AI90"/>
  <c r="AO90"/>
  <c r="N91"/>
  <c r="P91"/>
  <c r="Q91"/>
  <c r="R91"/>
  <c r="S91"/>
  <c r="T91"/>
  <c r="U91"/>
  <c r="X91"/>
  <c r="Y91"/>
  <c r="AH91"/>
  <c r="AI91"/>
  <c r="AO91"/>
  <c r="N92"/>
  <c r="P92"/>
  <c r="Q92"/>
  <c r="R92"/>
  <c r="S92"/>
  <c r="T92"/>
  <c r="U92"/>
  <c r="X92"/>
  <c r="Y92"/>
  <c r="AH92"/>
  <c r="AI92"/>
  <c r="AO92"/>
  <c r="N93"/>
  <c r="P93"/>
  <c r="Q93"/>
  <c r="R93"/>
  <c r="S93"/>
  <c r="T93"/>
  <c r="U93"/>
  <c r="X93"/>
  <c r="Y93"/>
  <c r="AH93"/>
  <c r="AI93"/>
  <c r="AO93"/>
  <c r="N94"/>
  <c r="P94"/>
  <c r="Q94"/>
  <c r="R94"/>
  <c r="S94"/>
  <c r="T94"/>
  <c r="U94"/>
  <c r="X94"/>
  <c r="Y94"/>
  <c r="AH94"/>
  <c r="AI94"/>
  <c r="AO94"/>
  <c r="N95"/>
  <c r="P95"/>
  <c r="Q95"/>
  <c r="R95"/>
  <c r="S95"/>
  <c r="T95"/>
  <c r="U95"/>
  <c r="X95"/>
  <c r="Y95"/>
  <c r="AH95"/>
  <c r="AI95"/>
  <c r="AO95"/>
  <c r="Q96"/>
  <c r="N96" s="1"/>
  <c r="P96" s="1"/>
  <c r="AH96"/>
  <c r="AI96"/>
  <c r="AO96"/>
  <c r="Q97"/>
  <c r="N97" s="1"/>
  <c r="P97" s="1"/>
  <c r="AH97"/>
  <c r="AI97"/>
  <c r="AO97"/>
  <c r="Q98"/>
  <c r="N98" s="1"/>
  <c r="P98" s="1"/>
  <c r="AH98"/>
  <c r="AI98"/>
  <c r="AO98"/>
  <c r="N99"/>
  <c r="P99"/>
  <c r="Q99"/>
  <c r="R99"/>
  <c r="S99"/>
  <c r="T99"/>
  <c r="U99"/>
  <c r="X99"/>
  <c r="Y99"/>
  <c r="AH99"/>
  <c r="AI99"/>
  <c r="AO99"/>
  <c r="Q100"/>
  <c r="N100" s="1"/>
  <c r="P100" s="1"/>
  <c r="AH100"/>
  <c r="AI100"/>
  <c r="AO100"/>
  <c r="N101"/>
  <c r="P101"/>
  <c r="Q101"/>
  <c r="R101"/>
  <c r="S101"/>
  <c r="T101"/>
  <c r="U101"/>
  <c r="X101"/>
  <c r="Y101"/>
  <c r="AH101"/>
  <c r="AI101"/>
  <c r="AO101"/>
  <c r="Q102"/>
  <c r="N102" s="1"/>
  <c r="P102" s="1"/>
  <c r="AH102"/>
  <c r="AI102"/>
  <c r="AO102"/>
  <c r="Q53" l="1"/>
  <c r="N53" s="1"/>
  <c r="P53" s="1"/>
  <c r="AH53"/>
  <c r="AI53"/>
  <c r="AO53"/>
  <c r="Q54"/>
  <c r="N54" s="1"/>
  <c r="P54" s="1"/>
  <c r="AH54"/>
  <c r="AI54"/>
  <c r="AO54"/>
  <c r="N52" l="1"/>
  <c r="P52"/>
  <c r="Q52"/>
  <c r="R52"/>
  <c r="S52"/>
  <c r="T52"/>
  <c r="U52"/>
  <c r="X52"/>
  <c r="Y52"/>
  <c r="AH52"/>
  <c r="AI52"/>
  <c r="AO52"/>
  <c r="AO51" l="1"/>
  <c r="AI51"/>
  <c r="AH51"/>
  <c r="Q51"/>
  <c r="N51" s="1"/>
  <c r="P51" s="1"/>
  <c r="AO50"/>
  <c r="AI50"/>
  <c r="AH50"/>
  <c r="Q50"/>
  <c r="N50" s="1"/>
  <c r="P50" s="1"/>
  <c r="AO49"/>
  <c r="AI49"/>
  <c r="AH49"/>
  <c r="Q49"/>
  <c r="N49" s="1"/>
  <c r="P49" s="1"/>
  <c r="AO48"/>
  <c r="AI48"/>
  <c r="AH48"/>
  <c r="Q48"/>
  <c r="N48" s="1"/>
  <c r="P48" s="1"/>
  <c r="AO47"/>
  <c r="AI47"/>
  <c r="AH47"/>
  <c r="Q47"/>
  <c r="N47" s="1"/>
  <c r="P47" s="1"/>
  <c r="AO46"/>
  <c r="AI46"/>
  <c r="AH46"/>
  <c r="Q46"/>
  <c r="N46" s="1"/>
  <c r="P46" s="1"/>
  <c r="B9" l="1"/>
  <c r="AO45"/>
  <c r="AI45"/>
  <c r="AH45"/>
  <c r="Q45"/>
  <c r="N45" s="1"/>
  <c r="P45" s="1"/>
  <c r="AO44"/>
  <c r="AI44"/>
  <c r="AH44"/>
  <c r="Q44"/>
  <c r="N44" s="1"/>
  <c r="P44" s="1"/>
  <c r="AO43"/>
  <c r="AI43"/>
  <c r="AH43"/>
  <c r="Q43"/>
  <c r="N43" s="1"/>
  <c r="P43" s="1"/>
  <c r="AO42"/>
  <c r="AI42"/>
  <c r="AH42"/>
  <c r="Q42"/>
  <c r="N42" s="1"/>
  <c r="P42" s="1"/>
  <c r="AO41"/>
  <c r="AI41"/>
  <c r="AH41"/>
  <c r="Q41"/>
  <c r="N41" s="1"/>
  <c r="P41" s="1"/>
  <c r="AO40"/>
  <c r="AI40"/>
  <c r="AH40"/>
  <c r="Q40"/>
  <c r="N40" s="1"/>
  <c r="P40" s="1"/>
  <c r="AO39"/>
  <c r="AI39"/>
  <c r="AH39"/>
  <c r="Q39"/>
  <c r="N39" s="1"/>
  <c r="P39" s="1"/>
  <c r="AO38"/>
  <c r="AI38"/>
  <c r="AH38"/>
  <c r="Q38"/>
  <c r="N38" s="1"/>
  <c r="P38" s="1"/>
  <c r="AO37"/>
  <c r="AI37"/>
  <c r="AH37"/>
  <c r="Q37"/>
  <c r="N37" s="1"/>
  <c r="P37" s="1"/>
  <c r="AO36"/>
  <c r="AI36"/>
  <c r="AH36"/>
  <c r="Q36"/>
  <c r="N36" s="1"/>
  <c r="P36" s="1"/>
  <c r="AO35"/>
  <c r="AI35"/>
  <c r="AH35"/>
  <c r="Q35"/>
  <c r="N35" s="1"/>
  <c r="P35" s="1"/>
  <c r="AO34"/>
  <c r="AI34"/>
  <c r="AH34"/>
  <c r="Q34"/>
  <c r="N34" s="1"/>
  <c r="P34" s="1"/>
  <c r="AO33"/>
  <c r="AI33"/>
  <c r="AH33"/>
  <c r="Q33"/>
  <c r="N33" s="1"/>
  <c r="P33" s="1"/>
  <c r="AO21" l="1"/>
  <c r="AO23"/>
  <c r="AO24"/>
  <c r="AO25"/>
  <c r="AO32"/>
  <c r="AI32"/>
  <c r="AH32"/>
  <c r="Q32"/>
  <c r="N32" s="1"/>
  <c r="AO31"/>
  <c r="AI31"/>
  <c r="AH31"/>
  <c r="Q31"/>
  <c r="N31" s="1"/>
  <c r="P31" s="1"/>
  <c r="AO30"/>
  <c r="AI30"/>
  <c r="AH30"/>
  <c r="Q30"/>
  <c r="N30" s="1"/>
  <c r="P30" s="1"/>
  <c r="AO29"/>
  <c r="AI29"/>
  <c r="AH29"/>
  <c r="Q29"/>
  <c r="N29" s="1"/>
  <c r="P29" s="1"/>
  <c r="AO28"/>
  <c r="AI28"/>
  <c r="AH28"/>
  <c r="Q28"/>
  <c r="N28" s="1"/>
  <c r="P28" s="1"/>
  <c r="AO27"/>
  <c r="AI27"/>
  <c r="AH27"/>
  <c r="Q27"/>
  <c r="N27" s="1"/>
  <c r="P27" s="1"/>
  <c r="AO26"/>
  <c r="AI26"/>
  <c r="AH26"/>
  <c r="Q26"/>
  <c r="N26" s="1"/>
  <c r="P26" s="1"/>
  <c r="AI25"/>
  <c r="AH25"/>
  <c r="Q25"/>
  <c r="N25" s="1"/>
  <c r="P25" s="1"/>
  <c r="AI24"/>
  <c r="AH24"/>
  <c r="Q24"/>
  <c r="N24" s="1"/>
  <c r="P24" s="1"/>
  <c r="AI23"/>
  <c r="AH23"/>
  <c r="Q23"/>
  <c r="N23" s="1"/>
  <c r="P23" s="1"/>
  <c r="AO22"/>
  <c r="AI22"/>
  <c r="AH22"/>
  <c r="Q22"/>
  <c r="N22" s="1"/>
  <c r="P22" s="1"/>
  <c r="AI21"/>
  <c r="AH21"/>
  <c r="Q21"/>
  <c r="N21" s="1"/>
  <c r="P21" s="1"/>
  <c r="P32" l="1"/>
  <c r="H159" l="1"/>
  <c r="AO10" l="1"/>
  <c r="AO11"/>
  <c r="AO12"/>
  <c r="AO13"/>
  <c r="AO14"/>
  <c r="AO15"/>
  <c r="AO16"/>
  <c r="AO17"/>
  <c r="AO18"/>
  <c r="AO19"/>
  <c r="AO20"/>
  <c r="AO9"/>
  <c r="Q9"/>
  <c r="AI19" l="1"/>
  <c r="AI20"/>
  <c r="AH19" l="1"/>
  <c r="AH20"/>
  <c r="N9"/>
  <c r="P9" s="1"/>
  <c r="AJ7"/>
  <c r="AC159"/>
  <c r="E166"/>
  <c r="Q173" s="1"/>
  <c r="P161"/>
  <c r="P162"/>
  <c r="P163"/>
  <c r="P164"/>
  <c r="P165"/>
  <c r="P166"/>
  <c r="P167"/>
  <c r="P168"/>
  <c r="P169"/>
  <c r="P170"/>
  <c r="P171"/>
  <c r="P172"/>
  <c r="P173"/>
  <c r="P174"/>
  <c r="P175"/>
  <c r="P176"/>
  <c r="P177"/>
  <c r="P178"/>
  <c r="P179"/>
  <c r="P180"/>
  <c r="P181"/>
  <c r="P182"/>
  <c r="P183"/>
  <c r="P184"/>
  <c r="P185"/>
  <c r="P186"/>
  <c r="P187"/>
  <c r="P188"/>
  <c r="P189"/>
  <c r="P190"/>
  <c r="P191"/>
  <c r="P192"/>
  <c r="P193"/>
  <c r="P194"/>
  <c r="P195"/>
  <c r="P196"/>
  <c r="P197"/>
  <c r="P198"/>
  <c r="P199"/>
  <c r="P200"/>
  <c r="P201"/>
  <c r="P202"/>
  <c r="P203"/>
  <c r="P204"/>
  <c r="P205"/>
  <c r="P206"/>
  <c r="P207"/>
  <c r="P208"/>
  <c r="P209"/>
  <c r="P210"/>
  <c r="P211"/>
  <c r="P212"/>
  <c r="P213"/>
  <c r="P214"/>
  <c r="P215"/>
  <c r="P216"/>
  <c r="P217"/>
  <c r="P218"/>
  <c r="P219"/>
  <c r="P220"/>
  <c r="P221"/>
  <c r="P222"/>
  <c r="P223"/>
  <c r="P224"/>
  <c r="P225"/>
  <c r="P226"/>
  <c r="P227"/>
  <c r="P228"/>
  <c r="P229"/>
  <c r="P230"/>
  <c r="P231"/>
  <c r="P232"/>
  <c r="P233"/>
  <c r="P234"/>
  <c r="P235"/>
  <c r="P236"/>
  <c r="P237"/>
  <c r="P238"/>
  <c r="P239"/>
  <c r="P240"/>
  <c r="P241"/>
  <c r="P242"/>
  <c r="P243"/>
  <c r="P244"/>
  <c r="P245"/>
  <c r="P246"/>
  <c r="P247"/>
  <c r="P248"/>
  <c r="P249"/>
  <c r="P250"/>
  <c r="P251"/>
  <c r="P252"/>
  <c r="P253"/>
  <c r="P254"/>
  <c r="P255"/>
  <c r="P256"/>
  <c r="P257"/>
  <c r="Q161"/>
  <c r="Q11"/>
  <c r="N11" s="1"/>
  <c r="P11" s="1"/>
  <c r="Q12"/>
  <c r="N12" s="1"/>
  <c r="P12" s="1"/>
  <c r="Q13"/>
  <c r="N13" s="1"/>
  <c r="P13" s="1"/>
  <c r="Q14"/>
  <c r="N14" s="1"/>
  <c r="P14" s="1"/>
  <c r="Q15"/>
  <c r="N15" s="1"/>
  <c r="P15" s="1"/>
  <c r="Q16"/>
  <c r="N16" s="1"/>
  <c r="P16" s="1"/>
  <c r="Q17"/>
  <c r="N17" s="1"/>
  <c r="P17" s="1"/>
  <c r="Q18"/>
  <c r="N18" s="1"/>
  <c r="P18" s="1"/>
  <c r="Q19"/>
  <c r="N19" s="1"/>
  <c r="P19" s="1"/>
  <c r="Q20"/>
  <c r="N20" s="1"/>
  <c r="P20" s="1"/>
  <c r="Q162"/>
  <c r="Q163"/>
  <c r="Q164"/>
  <c r="Q165"/>
  <c r="Q166"/>
  <c r="Q167"/>
  <c r="Q168"/>
  <c r="Q176"/>
  <c r="Q177"/>
  <c r="Q178"/>
  <c r="Q179"/>
  <c r="Q180"/>
  <c r="Q181"/>
  <c r="Q182"/>
  <c r="Q183"/>
  <c r="Q184"/>
  <c r="Q185"/>
  <c r="Q186"/>
  <c r="Q187"/>
  <c r="Q188"/>
  <c r="Q189"/>
  <c r="Q190"/>
  <c r="Q191"/>
  <c r="Q192"/>
  <c r="Q193"/>
  <c r="Q194"/>
  <c r="Q195"/>
  <c r="Q196"/>
  <c r="Q197"/>
  <c r="Q198"/>
  <c r="Q199"/>
  <c r="Q200"/>
  <c r="Q201"/>
  <c r="Q202"/>
  <c r="Q203"/>
  <c r="Q204"/>
  <c r="Q205"/>
  <c r="Q206"/>
  <c r="Q207"/>
  <c r="Q208"/>
  <c r="Q209"/>
  <c r="Q210"/>
  <c r="Q211"/>
  <c r="Q212"/>
  <c r="Q213"/>
  <c r="Q214"/>
  <c r="Q215"/>
  <c r="Q216"/>
  <c r="Q217"/>
  <c r="Q218"/>
  <c r="Q219"/>
  <c r="Q220"/>
  <c r="Q221"/>
  <c r="Q222"/>
  <c r="Q223"/>
  <c r="Q224"/>
  <c r="Q225"/>
  <c r="Q226"/>
  <c r="Q227"/>
  <c r="Q228"/>
  <c r="Q229"/>
  <c r="Q230"/>
  <c r="Q231"/>
  <c r="Q232"/>
  <c r="Q233"/>
  <c r="Q234"/>
  <c r="Q235"/>
  <c r="Q236"/>
  <c r="Q237"/>
  <c r="Q238"/>
  <c r="Q239"/>
  <c r="Q240"/>
  <c r="Q241"/>
  <c r="Q242"/>
  <c r="Q243"/>
  <c r="Q244"/>
  <c r="Q245"/>
  <c r="Q246"/>
  <c r="I159"/>
  <c r="AH10" l="1"/>
  <c r="AI10" s="1"/>
  <c r="AH9"/>
  <c r="AI9" s="1"/>
  <c r="AH15"/>
  <c r="AI15" s="1"/>
  <c r="AH16"/>
  <c r="AI16" s="1"/>
  <c r="AH12"/>
  <c r="AI12" s="1"/>
  <c r="AH11"/>
  <c r="AI11" s="1"/>
  <c r="AH17"/>
  <c r="AI17" s="1"/>
  <c r="AH13"/>
  <c r="AI13" s="1"/>
  <c r="AH18"/>
  <c r="AI18" s="1"/>
  <c r="AH14"/>
  <c r="AI14" s="1"/>
  <c r="Q10" l="1"/>
  <c r="N10" s="1"/>
  <c r="E162"/>
  <c r="Q160"/>
  <c r="E164" l="1"/>
  <c r="Q171" s="1"/>
  <c r="Q257"/>
  <c r="P10"/>
  <c r="H173" s="1"/>
  <c r="N159"/>
  <c r="P160" s="1"/>
  <c r="Q169"/>
  <c r="E163"/>
  <c r="Q170" s="1"/>
  <c r="R76" l="1"/>
  <c r="X76"/>
  <c r="X127"/>
  <c r="R127"/>
  <c r="X114"/>
  <c r="R114"/>
  <c r="X113"/>
  <c r="R113"/>
  <c r="X134"/>
  <c r="R134"/>
  <c r="R100"/>
  <c r="X100"/>
  <c r="X126"/>
  <c r="R126"/>
  <c r="R97"/>
  <c r="X97"/>
  <c r="X123"/>
  <c r="R123"/>
  <c r="X147"/>
  <c r="R147"/>
  <c r="R102"/>
  <c r="X102"/>
  <c r="X149"/>
  <c r="R149"/>
  <c r="X154"/>
  <c r="R154"/>
  <c r="R81"/>
  <c r="X81"/>
  <c r="X132"/>
  <c r="R132"/>
  <c r="X118"/>
  <c r="R118"/>
  <c r="R71"/>
  <c r="X71"/>
  <c r="X153"/>
  <c r="R153"/>
  <c r="X120"/>
  <c r="R120"/>
  <c r="X82"/>
  <c r="R82"/>
  <c r="X146"/>
  <c r="R146"/>
  <c r="X107"/>
  <c r="R107"/>
  <c r="X130"/>
  <c r="R130"/>
  <c r="X110"/>
  <c r="R110"/>
  <c r="X109"/>
  <c r="R109"/>
  <c r="X108"/>
  <c r="R108"/>
  <c r="R75"/>
  <c r="X75"/>
  <c r="R98"/>
  <c r="X98"/>
  <c r="X157"/>
  <c r="R157"/>
  <c r="X151"/>
  <c r="R151"/>
  <c r="X156"/>
  <c r="R156"/>
  <c r="R77"/>
  <c r="X77"/>
  <c r="R74"/>
  <c r="X74"/>
  <c r="X143"/>
  <c r="R143"/>
  <c r="X142"/>
  <c r="R142"/>
  <c r="R89"/>
  <c r="X89"/>
  <c r="R79"/>
  <c r="X79"/>
  <c r="R88"/>
  <c r="X88"/>
  <c r="X60"/>
  <c r="R60"/>
  <c r="X66"/>
  <c r="R66"/>
  <c r="X124"/>
  <c r="R124"/>
  <c r="R54"/>
  <c r="X54"/>
  <c r="R53"/>
  <c r="X53"/>
  <c r="R96"/>
  <c r="X96"/>
  <c r="X155"/>
  <c r="R155"/>
  <c r="R73"/>
  <c r="X73"/>
  <c r="X86"/>
  <c r="R86"/>
  <c r="X85"/>
  <c r="R85"/>
  <c r="X122"/>
  <c r="R122"/>
  <c r="R112"/>
  <c r="X112"/>
  <c r="X111"/>
  <c r="R111"/>
  <c r="R55"/>
  <c r="X55"/>
  <c r="R83"/>
  <c r="X83"/>
  <c r="R72"/>
  <c r="X72"/>
  <c r="R67"/>
  <c r="X67"/>
  <c r="R61"/>
  <c r="X61"/>
  <c r="R57"/>
  <c r="X57"/>
  <c r="R69"/>
  <c r="X69"/>
  <c r="X51"/>
  <c r="R51"/>
  <c r="X42"/>
  <c r="X40"/>
  <c r="R42"/>
  <c r="R40"/>
  <c r="X38"/>
  <c r="X37"/>
  <c r="R38"/>
  <c r="X36"/>
  <c r="R37"/>
  <c r="R36"/>
  <c r="X35"/>
  <c r="R35"/>
  <c r="R46"/>
  <c r="R48"/>
  <c r="R47"/>
  <c r="X48"/>
  <c r="X47"/>
  <c r="R49"/>
  <c r="X46"/>
  <c r="X50"/>
  <c r="X49"/>
  <c r="R50"/>
  <c r="X39"/>
  <c r="X45"/>
  <c r="X33"/>
  <c r="X43"/>
  <c r="R34"/>
  <c r="R44"/>
  <c r="X41"/>
  <c r="R39"/>
  <c r="R45"/>
  <c r="R41"/>
  <c r="R33"/>
  <c r="R43"/>
  <c r="X34"/>
  <c r="X44"/>
  <c r="R21"/>
  <c r="X25"/>
  <c r="X26"/>
  <c r="X24"/>
  <c r="X27"/>
  <c r="X28"/>
  <c r="R25"/>
  <c r="R26"/>
  <c r="R24"/>
  <c r="R27"/>
  <c r="R28"/>
  <c r="X29"/>
  <c r="X32"/>
  <c r="X23"/>
  <c r="X21"/>
  <c r="R29"/>
  <c r="R32"/>
  <c r="R23"/>
  <c r="X22"/>
  <c r="X30"/>
  <c r="X31"/>
  <c r="R22"/>
  <c r="R30"/>
  <c r="R31"/>
  <c r="R9"/>
  <c r="X9"/>
  <c r="X20"/>
  <c r="R19"/>
  <c r="X19"/>
  <c r="R20"/>
  <c r="X14"/>
  <c r="R14"/>
  <c r="X11"/>
  <c r="R11"/>
  <c r="X13"/>
  <c r="X12"/>
  <c r="R12"/>
  <c r="R13"/>
  <c r="J172"/>
  <c r="J171"/>
  <c r="X16"/>
  <c r="X15"/>
  <c r="X17"/>
  <c r="R16"/>
  <c r="X18"/>
  <c r="R17"/>
  <c r="R15"/>
  <c r="R18"/>
  <c r="E165"/>
  <c r="R10"/>
  <c r="X10"/>
  <c r="S76" l="1"/>
  <c r="Y76"/>
  <c r="Y127"/>
  <c r="S127"/>
  <c r="Y114"/>
  <c r="S114"/>
  <c r="Y113"/>
  <c r="S113"/>
  <c r="Y134"/>
  <c r="S134"/>
  <c r="S100"/>
  <c r="Y100"/>
  <c r="Y126"/>
  <c r="S126"/>
  <c r="S97"/>
  <c r="Y97"/>
  <c r="Y123"/>
  <c r="S123"/>
  <c r="Y147"/>
  <c r="S147"/>
  <c r="S102"/>
  <c r="Y102"/>
  <c r="Y149"/>
  <c r="S149"/>
  <c r="Y154"/>
  <c r="S154"/>
  <c r="S81"/>
  <c r="Y81"/>
  <c r="Y132"/>
  <c r="S132"/>
  <c r="Y118"/>
  <c r="S118"/>
  <c r="S71"/>
  <c r="Y71"/>
  <c r="Y153"/>
  <c r="S153"/>
  <c r="Y120"/>
  <c r="S120"/>
  <c r="S82"/>
  <c r="Y82"/>
  <c r="Y146"/>
  <c r="S146"/>
  <c r="Y107"/>
  <c r="S107"/>
  <c r="Y130"/>
  <c r="S130"/>
  <c r="Y110"/>
  <c r="S110"/>
  <c r="Y109"/>
  <c r="S109"/>
  <c r="Y108"/>
  <c r="S108"/>
  <c r="S75"/>
  <c r="Y75"/>
  <c r="S98"/>
  <c r="Y98"/>
  <c r="Y157"/>
  <c r="S157"/>
  <c r="Y151"/>
  <c r="S151"/>
  <c r="Y156"/>
  <c r="S156"/>
  <c r="S77"/>
  <c r="Y77"/>
  <c r="S74"/>
  <c r="Y74"/>
  <c r="Y143"/>
  <c r="S143"/>
  <c r="Y142"/>
  <c r="S142"/>
  <c r="S89"/>
  <c r="Y89"/>
  <c r="S79"/>
  <c r="Y79"/>
  <c r="S88"/>
  <c r="Y88"/>
  <c r="S60"/>
  <c r="Y60"/>
  <c r="S66"/>
  <c r="Y66"/>
  <c r="Y124"/>
  <c r="S124"/>
  <c r="S54"/>
  <c r="Y54"/>
  <c r="S53"/>
  <c r="Y53"/>
  <c r="S96"/>
  <c r="Y96"/>
  <c r="Y155"/>
  <c r="S155"/>
  <c r="S73"/>
  <c r="Y73"/>
  <c r="S86"/>
  <c r="Y86"/>
  <c r="S85"/>
  <c r="Y85"/>
  <c r="Y122"/>
  <c r="S122"/>
  <c r="Y112"/>
  <c r="S112"/>
  <c r="Y111"/>
  <c r="S111"/>
  <c r="S55"/>
  <c r="Y55"/>
  <c r="S83"/>
  <c r="Y83"/>
  <c r="S72"/>
  <c r="Y72"/>
  <c r="S67"/>
  <c r="Y67"/>
  <c r="S61"/>
  <c r="Y61"/>
  <c r="S57"/>
  <c r="Y57"/>
  <c r="S69"/>
  <c r="Y69"/>
  <c r="Y51"/>
  <c r="S51"/>
  <c r="Y40"/>
  <c r="S40"/>
  <c r="Y42"/>
  <c r="S42"/>
  <c r="Y38"/>
  <c r="S38"/>
  <c r="Y36"/>
  <c r="S36"/>
  <c r="Y37"/>
  <c r="S37"/>
  <c r="Y35"/>
  <c r="S35"/>
  <c r="S45"/>
  <c r="Y45"/>
  <c r="S39"/>
  <c r="Y39"/>
  <c r="Y46"/>
  <c r="S46"/>
  <c r="Y41"/>
  <c r="S41"/>
  <c r="S44"/>
  <c r="Y44"/>
  <c r="Y50"/>
  <c r="S50"/>
  <c r="Y47"/>
  <c r="S47"/>
  <c r="Y34"/>
  <c r="S34"/>
  <c r="Y49"/>
  <c r="S49"/>
  <c r="S48"/>
  <c r="Y48"/>
  <c r="Y43"/>
  <c r="S43"/>
  <c r="Y33"/>
  <c r="S33"/>
  <c r="Y23"/>
  <c r="S23"/>
  <c r="Y31"/>
  <c r="S31"/>
  <c r="Y21"/>
  <c r="S21"/>
  <c r="Y29"/>
  <c r="S29"/>
  <c r="Y27"/>
  <c r="S27"/>
  <c r="Y25"/>
  <c r="S25"/>
  <c r="Y30"/>
  <c r="S30"/>
  <c r="Y28"/>
  <c r="S28"/>
  <c r="Y22"/>
  <c r="S22"/>
  <c r="Y32"/>
  <c r="S32"/>
  <c r="Y24"/>
  <c r="S24"/>
  <c r="Y26"/>
  <c r="S26"/>
  <c r="S9"/>
  <c r="Y9"/>
  <c r="S20"/>
  <c r="Y20"/>
  <c r="S19"/>
  <c r="Y19"/>
  <c r="S14"/>
  <c r="Y14"/>
  <c r="S13"/>
  <c r="Y13"/>
  <c r="S11"/>
  <c r="Y11"/>
  <c r="S12"/>
  <c r="Y12"/>
  <c r="Y15"/>
  <c r="S15"/>
  <c r="S18"/>
  <c r="Y18"/>
  <c r="Y10"/>
  <c r="S10"/>
  <c r="Y16"/>
  <c r="S16"/>
  <c r="Y17"/>
  <c r="S17"/>
  <c r="E167" l="1"/>
  <c r="E168" l="1"/>
  <c r="Q174"/>
  <c r="T76" l="1"/>
  <c r="U76"/>
  <c r="T127"/>
  <c r="U127"/>
  <c r="U114"/>
  <c r="T114"/>
  <c r="U113"/>
  <c r="T113"/>
  <c r="U134"/>
  <c r="T134"/>
  <c r="T100"/>
  <c r="U100"/>
  <c r="T126"/>
  <c r="U126"/>
  <c r="T97"/>
  <c r="U97"/>
  <c r="T123"/>
  <c r="U123"/>
  <c r="U147"/>
  <c r="T147"/>
  <c r="T102"/>
  <c r="U102"/>
  <c r="U149"/>
  <c r="T149"/>
  <c r="U154"/>
  <c r="T154"/>
  <c r="U81"/>
  <c r="T81"/>
  <c r="T132"/>
  <c r="U132"/>
  <c r="U118"/>
  <c r="T118"/>
  <c r="T71"/>
  <c r="U71"/>
  <c r="U153"/>
  <c r="T153"/>
  <c r="T120"/>
  <c r="U120"/>
  <c r="T82"/>
  <c r="U82"/>
  <c r="T146"/>
  <c r="U146"/>
  <c r="T107"/>
  <c r="U107"/>
  <c r="U130"/>
  <c r="T130"/>
  <c r="U110"/>
  <c r="T110"/>
  <c r="U109"/>
  <c r="T109"/>
  <c r="U108"/>
  <c r="T108"/>
  <c r="T75"/>
  <c r="U75"/>
  <c r="T98"/>
  <c r="U98"/>
  <c r="T157"/>
  <c r="U157"/>
  <c r="U151"/>
  <c r="T151"/>
  <c r="T156"/>
  <c r="U156"/>
  <c r="T77"/>
  <c r="U77"/>
  <c r="T74"/>
  <c r="U74"/>
  <c r="U143"/>
  <c r="T143"/>
  <c r="U142"/>
  <c r="T142"/>
  <c r="T89"/>
  <c r="U89"/>
  <c r="T79"/>
  <c r="U79"/>
  <c r="T88"/>
  <c r="U88"/>
  <c r="T60"/>
  <c r="U60"/>
  <c r="T66"/>
  <c r="U66"/>
  <c r="U124"/>
  <c r="T124"/>
  <c r="T54"/>
  <c r="U54"/>
  <c r="T53"/>
  <c r="U53"/>
  <c r="T96"/>
  <c r="U96"/>
  <c r="U155"/>
  <c r="T155"/>
  <c r="T73"/>
  <c r="U73"/>
  <c r="T86"/>
  <c r="U86"/>
  <c r="T85"/>
  <c r="U85"/>
  <c r="T122"/>
  <c r="U122"/>
  <c r="U112"/>
  <c r="T112"/>
  <c r="T111"/>
  <c r="U111"/>
  <c r="T55"/>
  <c r="U55"/>
  <c r="T83"/>
  <c r="U83"/>
  <c r="T72"/>
  <c r="U72"/>
  <c r="T67"/>
  <c r="U67"/>
  <c r="T61"/>
  <c r="U61"/>
  <c r="T57"/>
  <c r="U57"/>
  <c r="T69"/>
  <c r="U69"/>
  <c r="U51"/>
  <c r="T51"/>
  <c r="U42"/>
  <c r="T40"/>
  <c r="T42"/>
  <c r="U40"/>
  <c r="T37"/>
  <c r="T38"/>
  <c r="T36"/>
  <c r="U37"/>
  <c r="U36"/>
  <c r="U38"/>
  <c r="T35"/>
  <c r="U35"/>
  <c r="T50"/>
  <c r="T47"/>
  <c r="T46"/>
  <c r="U50"/>
  <c r="T48"/>
  <c r="U47"/>
  <c r="T49"/>
  <c r="U48"/>
  <c r="U46"/>
  <c r="U49"/>
  <c r="T39"/>
  <c r="T45"/>
  <c r="T41"/>
  <c r="T33"/>
  <c r="T43"/>
  <c r="T34"/>
  <c r="T44"/>
  <c r="U41"/>
  <c r="U39"/>
  <c r="U45"/>
  <c r="U33"/>
  <c r="U43"/>
  <c r="U34"/>
  <c r="U44"/>
  <c r="U31"/>
  <c r="U27"/>
  <c r="U23"/>
  <c r="T25"/>
  <c r="U26"/>
  <c r="U21"/>
  <c r="U22"/>
  <c r="U29"/>
  <c r="U30"/>
  <c r="T23"/>
  <c r="T31"/>
  <c r="T28"/>
  <c r="T21"/>
  <c r="T22"/>
  <c r="T29"/>
  <c r="T30"/>
  <c r="U24"/>
  <c r="U32"/>
  <c r="U25"/>
  <c r="T26"/>
  <c r="T24"/>
  <c r="T27"/>
  <c r="T32"/>
  <c r="U28"/>
  <c r="T9"/>
  <c r="U9"/>
  <c r="U20"/>
  <c r="T20"/>
  <c r="U19"/>
  <c r="T19"/>
  <c r="T14"/>
  <c r="U14"/>
  <c r="U11"/>
  <c r="T13"/>
  <c r="U12"/>
  <c r="U13"/>
  <c r="T11"/>
  <c r="T12"/>
  <c r="L172"/>
  <c r="Q172" s="1"/>
  <c r="T15"/>
  <c r="U15"/>
  <c r="U18"/>
  <c r="L171"/>
  <c r="T18"/>
  <c r="U17"/>
  <c r="Q175"/>
  <c r="T16"/>
  <c r="U16"/>
  <c r="T17"/>
  <c r="U10"/>
  <c r="T10"/>
</calcChain>
</file>

<file path=xl/sharedStrings.xml><?xml version="1.0" encoding="utf-8"?>
<sst xmlns="http://schemas.openxmlformats.org/spreadsheetml/2006/main" count="369" uniqueCount="271">
  <si>
    <t>Inventeringsår:</t>
  </si>
  <si>
    <t>trakt</t>
  </si>
  <si>
    <t>Namn på trakt</t>
  </si>
  <si>
    <t>Ackumuleringsperiod</t>
  </si>
  <si>
    <t>±</t>
  </si>
  <si>
    <t>Totalt antal provytor</t>
  </si>
  <si>
    <t>Antal inventerade provytor</t>
  </si>
  <si>
    <t>Andel inventerade ytor</t>
  </si>
  <si>
    <t>Medel antal älgar</t>
  </si>
  <si>
    <t>Områdesnamn:</t>
  </si>
  <si>
    <t>Totalt:</t>
  </si>
  <si>
    <t>Medel:</t>
  </si>
  <si>
    <t>(P)</t>
  </si>
  <si>
    <t>(S)</t>
  </si>
  <si>
    <t>(T)</t>
  </si>
  <si>
    <t>Standard error (SE)</t>
  </si>
  <si>
    <t>S x 100 000  /  P x D x T</t>
  </si>
  <si>
    <t>Älgar/1000 ha =</t>
  </si>
  <si>
    <t xml:space="preserve">Spillningshögar per dygn (D) = </t>
  </si>
  <si>
    <t>Ansvarigt jaktområde</t>
  </si>
  <si>
    <t>Antal provytor</t>
  </si>
  <si>
    <t>Rensnings- datum</t>
  </si>
  <si>
    <t>Inventerings- datum</t>
  </si>
  <si>
    <t>Antal spilln.högar</t>
  </si>
  <si>
    <t>Totalt inventerade trakter</t>
  </si>
  <si>
    <t>x</t>
  </si>
  <si>
    <t>Dödsdatum</t>
  </si>
  <si>
    <t>Skjutna/ omkomna</t>
  </si>
  <si>
    <t>Medel rensningsdatum</t>
  </si>
  <si>
    <t>Areal:</t>
  </si>
  <si>
    <t>Medel spilln.högar/provyta</t>
  </si>
  <si>
    <t>Standardavvikelse (s)</t>
  </si>
  <si>
    <t>/</t>
  </si>
  <si>
    <t>(konfidensintervall 95 %)</t>
  </si>
  <si>
    <t>(minimum ca 1000 st provytor)</t>
  </si>
  <si>
    <t>RUTA</t>
  </si>
  <si>
    <t>Instruktion</t>
  </si>
  <si>
    <t>Övriga kommentarer/observationer</t>
  </si>
  <si>
    <t>2.  Fyll i rutan för övriga kommentarer/observationer</t>
  </si>
  <si>
    <t>jonas.lofqvist@telia.com</t>
  </si>
  <si>
    <t>osten@ramneskar.se</t>
  </si>
  <si>
    <t>f.borssen@swipnet.se</t>
  </si>
  <si>
    <t>odd.fredrikson@spray.se</t>
  </si>
  <si>
    <t>niklas.nilsson@sydved.se</t>
  </si>
  <si>
    <t>stig_andersson@hotmail.com</t>
  </si>
  <si>
    <t>Resultat från spillningsinventering (ÄLG)</t>
  </si>
  <si>
    <t>med inventeringen eller jakt.</t>
  </si>
  <si>
    <t>Här kan ni skriva egna kommentarer och/eller observationer som gjorts under året</t>
  </si>
  <si>
    <t xml:space="preserve">spillningsinventeringen eller andra typer av observationer som gjorts i samband </t>
  </si>
  <si>
    <t>som gått och som du vill att Länsstyrelsen och ÄFG ska ta del av. Det kan gälla</t>
  </si>
  <si>
    <t>g.k.andersson@telia.com</t>
  </si>
  <si>
    <t>kovra@telia.com</t>
  </si>
  <si>
    <t>patrik.johansson@skogbo.se</t>
  </si>
  <si>
    <t>Ansökan om spillningsinventeringsbidrag</t>
  </si>
  <si>
    <t>Namn:</t>
  </si>
  <si>
    <t>Personnummer:</t>
  </si>
  <si>
    <t>Bank:</t>
  </si>
  <si>
    <t>Kontouppgifter:</t>
  </si>
  <si>
    <t>Kontonr:</t>
  </si>
  <si>
    <t>ÄFO 4, 5, 8 och 9</t>
  </si>
  <si>
    <t>ÄFO 1, 2, 3, 6 och 7</t>
  </si>
  <si>
    <t xml:space="preserve">robert.karlsson@lansstyrelsen.se </t>
  </si>
  <si>
    <t xml:space="preserve">viktor.tylstedt@lansstyrelsen.se </t>
  </si>
  <si>
    <t>Robert Karlsson - 010-22 45 443</t>
  </si>
  <si>
    <t>Viktor Tylstedt -  010-22 45 468</t>
  </si>
  <si>
    <t>Clearingnr:</t>
  </si>
  <si>
    <t>1.  Fyll i de gula fälten (var noggrann med att få rätt datum för höstrensning och inventering)</t>
  </si>
  <si>
    <t xml:space="preserve">Länsstyrelsen inför från och med våren 2016 ett stimulansbidrag till de älgskötselområden som </t>
  </si>
  <si>
    <t>spillninginventerar.  Bidraget beräknas utifrån antal inventerade ytor (1,50 kr/yta) och varje</t>
  </si>
  <si>
    <t>inventeringsområde kan tilldelas max 1500 kr. Uppge nedastående uppgifter om ni vill ta del</t>
  </si>
  <si>
    <t>64E 2a 4i</t>
  </si>
  <si>
    <t>64E 2b 4a</t>
  </si>
  <si>
    <t>64E 2b 4c</t>
  </si>
  <si>
    <t>64E 2b 4e</t>
  </si>
  <si>
    <t>64E 2b 4g</t>
  </si>
  <si>
    <t>64E 2a 2i</t>
  </si>
  <si>
    <t>64E 2b 2a</t>
  </si>
  <si>
    <t>64E 2b 2e</t>
  </si>
  <si>
    <t>64E 2c 2a</t>
  </si>
  <si>
    <t>64E 2c 2c</t>
  </si>
  <si>
    <t>64E 2c 2e</t>
  </si>
  <si>
    <t>64E 2b 6a</t>
  </si>
  <si>
    <t>64E 2b 6e</t>
  </si>
  <si>
    <t>64E 2b 2c</t>
  </si>
  <si>
    <t>64E 2b 2g</t>
  </si>
  <si>
    <t>64E 2c 2g</t>
  </si>
  <si>
    <t>64E 2b 6c</t>
  </si>
  <si>
    <t>64E 2b 6g</t>
  </si>
  <si>
    <t>64E 2b 8a</t>
  </si>
  <si>
    <t>64E 2b 8c</t>
  </si>
  <si>
    <t>64E 2b 8e</t>
  </si>
  <si>
    <t>64E 2b 8g</t>
  </si>
  <si>
    <t>64E 3b 0c</t>
  </si>
  <si>
    <t>64E 1a 6c</t>
  </si>
  <si>
    <t>64E 1a 6e</t>
  </si>
  <si>
    <t>64E 1a 6g</t>
  </si>
  <si>
    <t>64E 1b 6a</t>
  </si>
  <si>
    <t>64E 1b 6c</t>
  </si>
  <si>
    <t>64E 1b 6e</t>
  </si>
  <si>
    <t>64E 1b 6g</t>
  </si>
  <si>
    <t>64E 1b 6i</t>
  </si>
  <si>
    <t>64E 1c 6a</t>
  </si>
  <si>
    <t>64E 1c 6e</t>
  </si>
  <si>
    <t>64E 1c 6g</t>
  </si>
  <si>
    <t>64E 1a 6i</t>
  </si>
  <si>
    <t>64E 1c 6c</t>
  </si>
  <si>
    <t>64E 1a 8e</t>
  </si>
  <si>
    <t>64E 1a 8g</t>
  </si>
  <si>
    <t>64E 1a 8i</t>
  </si>
  <si>
    <t>64E 1b 8a</t>
  </si>
  <si>
    <t>64E 1b 8c</t>
  </si>
  <si>
    <t>64E 1b 8e</t>
  </si>
  <si>
    <t>64E 1b 8g</t>
  </si>
  <si>
    <t>64E 1b 8i</t>
  </si>
  <si>
    <t>64E 1c 8a</t>
  </si>
  <si>
    <t>64E 1c 8c</t>
  </si>
  <si>
    <t>64E 1c 8e</t>
  </si>
  <si>
    <t>64E 1c 8g</t>
  </si>
  <si>
    <t>64E 1c 8i</t>
  </si>
  <si>
    <t>64E 2a 0g</t>
  </si>
  <si>
    <t>64E 2a 0i</t>
  </si>
  <si>
    <t>64E 2b 0c</t>
  </si>
  <si>
    <t>64E 2b 0g</t>
  </si>
  <si>
    <t>64E 2b 0i</t>
  </si>
  <si>
    <t>64E 2c 0a</t>
  </si>
  <si>
    <t>64E 2c 0c</t>
  </si>
  <si>
    <t>64E 2c 0g</t>
  </si>
  <si>
    <t>64E 2b 0a</t>
  </si>
  <si>
    <t>64E 2b 0e</t>
  </si>
  <si>
    <t>64E 2c 0e</t>
  </si>
  <si>
    <t>64E 2c 0i</t>
  </si>
  <si>
    <t>64E 0a 4i</t>
  </si>
  <si>
    <t>64E 0b 4c</t>
  </si>
  <si>
    <t>64E 0b 4e</t>
  </si>
  <si>
    <t>64E 0b 4g</t>
  </si>
  <si>
    <t>64E 0b 4i</t>
  </si>
  <si>
    <t>64E 0c 4c</t>
  </si>
  <si>
    <t>64E 0a 4g</t>
  </si>
  <si>
    <t>64E 0b 4a</t>
  </si>
  <si>
    <t>64E 0c 4a</t>
  </si>
  <si>
    <t>64E 0c 4e</t>
  </si>
  <si>
    <t>64E 0a 6g</t>
  </si>
  <si>
    <t>64E 0a 6i</t>
  </si>
  <si>
    <t>64E 0b 6a</t>
  </si>
  <si>
    <t>64E 0b 6c</t>
  </si>
  <si>
    <t>64E 0b 6e</t>
  </si>
  <si>
    <t>64E 0b 6g</t>
  </si>
  <si>
    <t>64E 0b 6i</t>
  </si>
  <si>
    <t>64E 0c 6a</t>
  </si>
  <si>
    <t>64E 0c 6c</t>
  </si>
  <si>
    <t>64E 0c 6e</t>
  </si>
  <si>
    <t>64E 0a 8a</t>
  </si>
  <si>
    <t>64E 0a 8e</t>
  </si>
  <si>
    <t>64E 0a 8g</t>
  </si>
  <si>
    <t>64E 0a 8i</t>
  </si>
  <si>
    <t>64E 0b 8a</t>
  </si>
  <si>
    <t>64E 0b 8e</t>
  </si>
  <si>
    <t>64E 0b 8i</t>
  </si>
  <si>
    <t>64E 0c 8a</t>
  </si>
  <si>
    <t>64E 0c 8c</t>
  </si>
  <si>
    <t>64E 0c 8e</t>
  </si>
  <si>
    <t>64E 0a 8c</t>
  </si>
  <si>
    <t>64E 0b 8c</t>
  </si>
  <si>
    <t>64E 0b 8g</t>
  </si>
  <si>
    <t>64E 1a 2a</t>
  </si>
  <si>
    <t>64E 1a 2c</t>
  </si>
  <si>
    <t>64E 1a 2e</t>
  </si>
  <si>
    <t>64E 1a 2g</t>
  </si>
  <si>
    <t>64E 1a 2i</t>
  </si>
  <si>
    <t>64E 1b 2a</t>
  </si>
  <si>
    <t>64E 1b 2c</t>
  </si>
  <si>
    <t>64E 1b 2e</t>
  </si>
  <si>
    <t>64E 1b 2g</t>
  </si>
  <si>
    <t>64E 1b 2i</t>
  </si>
  <si>
    <t>64E 1c 2a</t>
  </si>
  <si>
    <t>64E 1c 2c</t>
  </si>
  <si>
    <t>64E 1c 2e</t>
  </si>
  <si>
    <t>64E 1a 0e</t>
  </si>
  <si>
    <t>64E 1a 0g</t>
  </si>
  <si>
    <t>64E 1a 0i</t>
  </si>
  <si>
    <t>64E 1b 0a</t>
  </si>
  <si>
    <t>64E 1b 0c</t>
  </si>
  <si>
    <t>64E 1b 0e</t>
  </si>
  <si>
    <t>64E 1b 0g</t>
  </si>
  <si>
    <t>64E 1b 0i</t>
  </si>
  <si>
    <t>64E 1c 0a</t>
  </si>
  <si>
    <t>64E 1c 0c</t>
  </si>
  <si>
    <t>64E 1c 0e</t>
  </si>
  <si>
    <t>64E 1a 4c</t>
  </si>
  <si>
    <t>64E 1a 4e</t>
  </si>
  <si>
    <t>64E 1a 4g</t>
  </si>
  <si>
    <t>64E 1a 4i</t>
  </si>
  <si>
    <t>64E 1b 4a</t>
  </si>
  <si>
    <t>64E 1b 4c</t>
  </si>
  <si>
    <t>64E 1b 4e</t>
  </si>
  <si>
    <t>64E 1b 4i</t>
  </si>
  <si>
    <t>64E 1c 4c</t>
  </si>
  <si>
    <t>64E 1c 4e</t>
  </si>
  <si>
    <t>63E 9c 6a</t>
  </si>
  <si>
    <t>63E 9c 6c</t>
  </si>
  <si>
    <t>64E 1b 4g</t>
  </si>
  <si>
    <t>64E 1c 4a</t>
  </si>
  <si>
    <t>63E 9b 8g</t>
  </si>
  <si>
    <t>63E 9b 8i</t>
  </si>
  <si>
    <t>63E 9c 8a</t>
  </si>
  <si>
    <t>63E 9c 8c</t>
  </si>
  <si>
    <t>63E 9c 8e</t>
  </si>
  <si>
    <t>64E 0b 2a</t>
  </si>
  <si>
    <t>64E 0b 2e</t>
  </si>
  <si>
    <t>64E 0b 0e</t>
  </si>
  <si>
    <t>64E 0b 0g</t>
  </si>
  <si>
    <t>64E 0b 0i</t>
  </si>
  <si>
    <t>64E 0c 0a</t>
  </si>
  <si>
    <t>64E 0c 0c</t>
  </si>
  <si>
    <t>64E 0b 2c</t>
  </si>
  <si>
    <t>64E 0b 2g</t>
  </si>
  <si>
    <t>64E 0b 2i</t>
  </si>
  <si>
    <t>64E 0c 2a</t>
  </si>
  <si>
    <t>64E 0c 2c</t>
  </si>
  <si>
    <t>64E 0c 2e</t>
  </si>
  <si>
    <t>REDVÄG</t>
  </si>
  <si>
    <t>3.  Skicka filen med e-post till Länsstyrelsen och ordförande i ditt ÄFOs älgförvaltningsgrupp.</t>
  </si>
  <si>
    <t>Kontaktuppgifter Länsstyrelsen</t>
  </si>
  <si>
    <t>Kontaktuppgifter älgförvaltningsgrupperna</t>
  </si>
  <si>
    <t>ÄFO</t>
  </si>
  <si>
    <t xml:space="preserve">av spillningsinventeringsbidraget. Reslutatet ska vara Länsstyrelsen tillhanda senast 15:e maj </t>
  </si>
  <si>
    <t>den våren inventeringen utförs.</t>
  </si>
  <si>
    <t>Kölingared</t>
  </si>
  <si>
    <t>Bäckanäs</t>
  </si>
  <si>
    <t>Humla</t>
  </si>
  <si>
    <t>Göpåsen</t>
  </si>
  <si>
    <t>Blidsberg</t>
  </si>
  <si>
    <t>Hössna</t>
  </si>
  <si>
    <t>Hornås</t>
  </si>
  <si>
    <t>Askåsen</t>
  </si>
  <si>
    <t>Liared</t>
  </si>
  <si>
    <t>Johan B</t>
  </si>
  <si>
    <t>kölaby</t>
  </si>
  <si>
    <t>Tumarp</t>
  </si>
  <si>
    <t>Kölaby</t>
  </si>
  <si>
    <t>kila</t>
  </si>
  <si>
    <t>Aspabacken</t>
  </si>
  <si>
    <t>Slätten</t>
  </si>
  <si>
    <t>Sältten</t>
  </si>
  <si>
    <t>Torvmossen</t>
  </si>
  <si>
    <t>Skärum</t>
  </si>
  <si>
    <t>Klundby</t>
  </si>
  <si>
    <t>Brattalid</t>
  </si>
  <si>
    <t>Bya laget</t>
  </si>
  <si>
    <t>Gullered</t>
  </si>
  <si>
    <t>Ubbared</t>
  </si>
  <si>
    <t>Högshult</t>
  </si>
  <si>
    <t>Zetterlund</t>
  </si>
  <si>
    <t>Torpa</t>
  </si>
  <si>
    <t>Årås</t>
  </si>
  <si>
    <t>Vållered</t>
  </si>
  <si>
    <t>Jonas B</t>
  </si>
  <si>
    <t>Isaksson</t>
  </si>
  <si>
    <t>Strängsered</t>
  </si>
  <si>
    <t>Knätte</t>
  </si>
  <si>
    <t>Timmele</t>
  </si>
  <si>
    <t>Torpet</t>
  </si>
  <si>
    <t>Frännarp</t>
  </si>
  <si>
    <t>Strängsered/Hössna</t>
  </si>
  <si>
    <t>Böne</t>
  </si>
  <si>
    <t>Dalum</t>
  </si>
  <si>
    <t>Lindås</t>
  </si>
  <si>
    <t>Kronoparken</t>
  </si>
  <si>
    <t>Bengt</t>
  </si>
  <si>
    <t>Ulricehamn</t>
  </si>
  <si>
    <t>Bengt Johansson</t>
  </si>
</sst>
</file>

<file path=xl/styles.xml><?xml version="1.0" encoding="utf-8"?>
<styleSheet xmlns="http://schemas.openxmlformats.org/spreadsheetml/2006/main">
  <numFmts count="2">
    <numFmt numFmtId="164" formatCode="yyyy/mm/dd;@"/>
    <numFmt numFmtId="165" formatCode="0.0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9"/>
      <color theme="0"/>
      <name val="Arial"/>
      <family val="2"/>
    </font>
    <font>
      <b/>
      <sz val="12"/>
      <name val="Arial"/>
      <family val="2"/>
    </font>
    <font>
      <sz val="9"/>
      <color theme="1"/>
      <name val="Arial"/>
      <family val="2"/>
    </font>
    <font>
      <b/>
      <sz val="14"/>
      <color theme="1"/>
      <name val="Arial"/>
      <family val="2"/>
    </font>
    <font>
      <sz val="11"/>
      <name val="Calibri"/>
      <family val="2"/>
      <scheme val="minor"/>
    </font>
    <font>
      <b/>
      <sz val="9"/>
      <color theme="0"/>
      <name val="Arial"/>
      <family val="2"/>
    </font>
    <font>
      <sz val="14"/>
      <color theme="0"/>
      <name val="Calibri"/>
      <family val="2"/>
    </font>
    <font>
      <b/>
      <sz val="11"/>
      <name val="Arial"/>
      <family val="2"/>
    </font>
    <font>
      <b/>
      <sz val="12"/>
      <color theme="0"/>
      <name val="Arial"/>
      <family val="2"/>
    </font>
    <font>
      <sz val="8"/>
      <name val="Arial"/>
      <family val="2"/>
    </font>
    <font>
      <sz val="8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1"/>
      <name val="Calibri"/>
      <family val="2"/>
    </font>
    <font>
      <b/>
      <u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u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00FF99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9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19" fillId="0" borderId="0"/>
    <xf numFmtId="9" fontId="19" fillId="0" borderId="0" applyFont="0" applyFill="0" applyBorder="0" applyAlignment="0" applyProtection="0"/>
    <xf numFmtId="0" fontId="1" fillId="0" borderId="0"/>
    <xf numFmtId="0" fontId="22" fillId="0" borderId="0" applyNumberFormat="0" applyFill="0" applyBorder="0" applyAlignment="0" applyProtection="0"/>
    <xf numFmtId="0" fontId="23" fillId="0" borderId="0"/>
    <xf numFmtId="0" fontId="19" fillId="0" borderId="0"/>
  </cellStyleXfs>
  <cellXfs count="199">
    <xf numFmtId="0" fontId="0" fillId="0" borderId="0" xfId="0"/>
    <xf numFmtId="0" fontId="5" fillId="0" borderId="2" xfId="0" applyFont="1" applyBorder="1" applyAlignment="1" applyProtection="1">
      <alignment horizontal="center"/>
    </xf>
    <xf numFmtId="0" fontId="8" fillId="2" borderId="0" xfId="0" applyFont="1" applyFill="1" applyBorder="1" applyAlignment="1" applyProtection="1">
      <alignment horizontal="left"/>
    </xf>
    <xf numFmtId="0" fontId="5" fillId="3" borderId="1" xfId="0" applyFont="1" applyFill="1" applyBorder="1" applyAlignment="1" applyProtection="1">
      <alignment horizontal="center"/>
      <protection locked="0"/>
    </xf>
    <xf numFmtId="0" fontId="5" fillId="2" borderId="0" xfId="0" applyFont="1" applyFill="1" applyBorder="1" applyProtection="1"/>
    <xf numFmtId="49" fontId="5" fillId="2" borderId="0" xfId="0" applyNumberFormat="1" applyFont="1" applyFill="1" applyBorder="1" applyAlignment="1" applyProtection="1">
      <alignment horizontal="center"/>
    </xf>
    <xf numFmtId="0" fontId="6" fillId="2" borderId="0" xfId="0" applyFont="1" applyFill="1" applyBorder="1" applyAlignment="1" applyProtection="1">
      <alignment horizontal="center"/>
    </xf>
    <xf numFmtId="164" fontId="6" fillId="2" borderId="0" xfId="0" applyNumberFormat="1" applyFont="1" applyFill="1" applyBorder="1" applyAlignment="1" applyProtection="1">
      <alignment horizontal="center"/>
    </xf>
    <xf numFmtId="164" fontId="5" fillId="2" borderId="0" xfId="0" applyNumberFormat="1" applyFont="1" applyFill="1" applyBorder="1" applyAlignment="1" applyProtection="1">
      <alignment horizontal="center"/>
    </xf>
    <xf numFmtId="0" fontId="5" fillId="2" borderId="0" xfId="0" applyFont="1" applyFill="1" applyProtection="1"/>
    <xf numFmtId="49" fontId="5" fillId="2" borderId="0" xfId="0" applyNumberFormat="1" applyFont="1" applyFill="1" applyAlignment="1" applyProtection="1">
      <alignment horizontal="center"/>
    </xf>
    <xf numFmtId="0" fontId="5" fillId="2" borderId="0" xfId="0" applyNumberFormat="1" applyFont="1" applyFill="1" applyBorder="1" applyAlignment="1" applyProtection="1">
      <alignment horizontal="center"/>
    </xf>
    <xf numFmtId="0" fontId="5" fillId="2" borderId="9" xfId="0" applyFont="1" applyFill="1" applyBorder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164" fontId="5" fillId="2" borderId="0" xfId="0" applyNumberFormat="1" applyFont="1" applyFill="1" applyAlignment="1" applyProtection="1">
      <alignment horizontal="center"/>
    </xf>
    <xf numFmtId="0" fontId="5" fillId="2" borderId="11" xfId="0" applyFont="1" applyFill="1" applyBorder="1" applyAlignment="1" applyProtection="1">
      <alignment horizontal="center"/>
    </xf>
    <xf numFmtId="0" fontId="5" fillId="2" borderId="12" xfId="0" applyFont="1" applyFill="1" applyBorder="1" applyAlignment="1" applyProtection="1">
      <alignment horizontal="center"/>
    </xf>
    <xf numFmtId="0" fontId="6" fillId="2" borderId="3" xfId="0" applyFont="1" applyFill="1" applyBorder="1" applyAlignment="1" applyProtection="1">
      <alignment horizontal="center"/>
    </xf>
    <xf numFmtId="0" fontId="6" fillId="2" borderId="8" xfId="0" applyFont="1" applyFill="1" applyBorder="1" applyAlignment="1" applyProtection="1">
      <alignment horizontal="center"/>
    </xf>
    <xf numFmtId="49" fontId="5" fillId="2" borderId="0" xfId="0" applyNumberFormat="1" applyFont="1" applyFill="1" applyAlignment="1" applyProtection="1">
      <alignment horizontal="left"/>
    </xf>
    <xf numFmtId="0" fontId="5" fillId="2" borderId="0" xfId="0" applyFont="1" applyFill="1" applyBorder="1" applyAlignment="1" applyProtection="1">
      <alignment horizontal="center"/>
    </xf>
    <xf numFmtId="49" fontId="7" fillId="2" borderId="11" xfId="0" applyNumberFormat="1" applyFont="1" applyFill="1" applyBorder="1" applyAlignment="1" applyProtection="1">
      <alignment horizontal="center"/>
    </xf>
    <xf numFmtId="0" fontId="7" fillId="2" borderId="11" xfId="0" applyFont="1" applyFill="1" applyBorder="1" applyProtection="1"/>
    <xf numFmtId="0" fontId="7" fillId="2" borderId="11" xfId="0" applyFont="1" applyFill="1" applyBorder="1" applyAlignment="1" applyProtection="1">
      <alignment horizontal="center"/>
    </xf>
    <xf numFmtId="0" fontId="5" fillId="4" borderId="4" xfId="0" applyFont="1" applyFill="1" applyBorder="1" applyAlignment="1" applyProtection="1">
      <alignment horizontal="center"/>
    </xf>
    <xf numFmtId="0" fontId="5" fillId="4" borderId="6" xfId="0" applyFont="1" applyFill="1" applyBorder="1" applyAlignment="1" applyProtection="1">
      <alignment horizontal="center"/>
    </xf>
    <xf numFmtId="49" fontId="5" fillId="2" borderId="11" xfId="0" applyNumberFormat="1" applyFont="1" applyFill="1" applyBorder="1" applyAlignment="1" applyProtection="1">
      <alignment horizontal="center"/>
    </xf>
    <xf numFmtId="0" fontId="6" fillId="2" borderId="24" xfId="0" applyFont="1" applyFill="1" applyBorder="1" applyAlignment="1" applyProtection="1">
      <alignment horizontal="right"/>
    </xf>
    <xf numFmtId="0" fontId="5" fillId="4" borderId="18" xfId="0" applyFont="1" applyFill="1" applyBorder="1" applyAlignment="1" applyProtection="1">
      <alignment horizontal="center"/>
    </xf>
    <xf numFmtId="0" fontId="5" fillId="0" borderId="23" xfId="0" applyFont="1" applyBorder="1" applyAlignment="1" applyProtection="1">
      <alignment horizontal="center"/>
    </xf>
    <xf numFmtId="164" fontId="5" fillId="2" borderId="11" xfId="0" applyNumberFormat="1" applyFont="1" applyFill="1" applyBorder="1" applyAlignment="1" applyProtection="1">
      <alignment horizontal="center"/>
    </xf>
    <xf numFmtId="1" fontId="5" fillId="4" borderId="12" xfId="0" applyNumberFormat="1" applyFont="1" applyFill="1" applyBorder="1" applyAlignment="1" applyProtection="1">
      <alignment horizontal="center"/>
    </xf>
    <xf numFmtId="164" fontId="5" fillId="0" borderId="15" xfId="0" applyNumberFormat="1" applyFont="1" applyBorder="1" applyAlignment="1" applyProtection="1">
      <alignment horizontal="center"/>
    </xf>
    <xf numFmtId="164" fontId="5" fillId="0" borderId="4" xfId="0" applyNumberFormat="1" applyFont="1" applyBorder="1" applyAlignment="1" applyProtection="1">
      <alignment horizontal="right"/>
    </xf>
    <xf numFmtId="0" fontId="9" fillId="2" borderId="0" xfId="0" applyFont="1" applyFill="1" applyProtection="1"/>
    <xf numFmtId="0" fontId="10" fillId="2" borderId="0" xfId="0" applyFont="1" applyFill="1" applyProtection="1"/>
    <xf numFmtId="165" fontId="0" fillId="2" borderId="0" xfId="0" applyNumberFormat="1" applyFont="1" applyFill="1" applyProtection="1"/>
    <xf numFmtId="0" fontId="0" fillId="2" borderId="0" xfId="0" applyFont="1" applyFill="1" applyProtection="1"/>
    <xf numFmtId="49" fontId="0" fillId="2" borderId="0" xfId="0" applyNumberFormat="1" applyFont="1" applyFill="1" applyProtection="1"/>
    <xf numFmtId="9" fontId="9" fillId="2" borderId="0" xfId="0" applyNumberFormat="1" applyFont="1" applyFill="1" applyAlignment="1" applyProtection="1">
      <alignment horizontal="left"/>
    </xf>
    <xf numFmtId="0" fontId="5" fillId="0" borderId="1" xfId="0" applyFont="1" applyBorder="1" applyAlignment="1" applyProtection="1">
      <alignment horizontal="center"/>
    </xf>
    <xf numFmtId="165" fontId="7" fillId="2" borderId="0" xfId="0" applyNumberFormat="1" applyFont="1" applyFill="1" applyBorder="1" applyAlignment="1" applyProtection="1">
      <alignment horizontal="center"/>
    </xf>
    <xf numFmtId="164" fontId="13" fillId="2" borderId="0" xfId="0" applyNumberFormat="1" applyFont="1" applyFill="1" applyBorder="1" applyAlignment="1" applyProtection="1">
      <alignment horizontal="center"/>
    </xf>
    <xf numFmtId="165" fontId="7" fillId="2" borderId="0" xfId="0" applyNumberFormat="1" applyFont="1" applyFill="1" applyBorder="1" applyAlignment="1" applyProtection="1">
      <alignment horizontal="left"/>
    </xf>
    <xf numFmtId="0" fontId="15" fillId="2" borderId="0" xfId="0" applyFont="1" applyFill="1" applyBorder="1" applyAlignment="1" applyProtection="1">
      <alignment horizontal="right"/>
    </xf>
    <xf numFmtId="49" fontId="16" fillId="2" borderId="0" xfId="0" applyNumberFormat="1" applyFont="1" applyFill="1" applyBorder="1" applyAlignment="1" applyProtection="1">
      <alignment horizontal="left"/>
    </xf>
    <xf numFmtId="0" fontId="16" fillId="2" borderId="0" xfId="0" applyFont="1" applyFill="1" applyBorder="1" applyProtection="1"/>
    <xf numFmtId="9" fontId="16" fillId="2" borderId="0" xfId="1" applyFont="1" applyFill="1" applyBorder="1" applyAlignment="1" applyProtection="1">
      <alignment horizontal="left"/>
    </xf>
    <xf numFmtId="1" fontId="16" fillId="2" borderId="0" xfId="1" applyNumberFormat="1" applyFont="1" applyFill="1" applyBorder="1" applyAlignment="1" applyProtection="1">
      <alignment horizontal="left"/>
    </xf>
    <xf numFmtId="165" fontId="16" fillId="2" borderId="0" xfId="0" applyNumberFormat="1" applyFont="1" applyFill="1" applyBorder="1" applyAlignment="1" applyProtection="1">
      <alignment horizontal="left"/>
    </xf>
    <xf numFmtId="0" fontId="0" fillId="2" borderId="0" xfId="0" applyFill="1" applyProtection="1"/>
    <xf numFmtId="0" fontId="3" fillId="2" borderId="0" xfId="0" applyFont="1" applyFill="1" applyProtection="1"/>
    <xf numFmtId="0" fontId="3" fillId="2" borderId="5" xfId="0" applyFont="1" applyFill="1" applyBorder="1" applyProtection="1"/>
    <xf numFmtId="0" fontId="3" fillId="2" borderId="3" xfId="0" applyFont="1" applyFill="1" applyBorder="1" applyProtection="1"/>
    <xf numFmtId="0" fontId="0" fillId="2" borderId="3" xfId="0" applyFill="1" applyBorder="1" applyProtection="1"/>
    <xf numFmtId="0" fontId="0" fillId="2" borderId="8" xfId="0" applyFill="1" applyBorder="1" applyProtection="1"/>
    <xf numFmtId="0" fontId="0" fillId="2" borderId="9" xfId="0" applyFill="1" applyBorder="1" applyProtection="1"/>
    <xf numFmtId="0" fontId="0" fillId="2" borderId="25" xfId="0" applyFill="1" applyBorder="1" applyProtection="1"/>
    <xf numFmtId="0" fontId="0" fillId="2" borderId="26" xfId="0" applyFill="1" applyBorder="1" applyProtection="1"/>
    <xf numFmtId="164" fontId="0" fillId="2" borderId="1" xfId="0" applyNumberFormat="1" applyFill="1" applyBorder="1" applyProtection="1"/>
    <xf numFmtId="0" fontId="0" fillId="2" borderId="9" xfId="0" applyFill="1" applyBorder="1" applyAlignment="1" applyProtection="1">
      <alignment horizontal="left"/>
    </xf>
    <xf numFmtId="0" fontId="3" fillId="2" borderId="7" xfId="0" applyFont="1" applyFill="1" applyBorder="1" applyProtection="1"/>
    <xf numFmtId="0" fontId="5" fillId="3" borderId="1" xfId="0" applyFont="1" applyFill="1" applyBorder="1" applyAlignment="1" applyProtection="1">
      <alignment horizontal="center"/>
    </xf>
    <xf numFmtId="0" fontId="0" fillId="2" borderId="0" xfId="0" applyFill="1" applyBorder="1" applyProtection="1"/>
    <xf numFmtId="164" fontId="5" fillId="3" borderId="20" xfId="0" applyNumberFormat="1" applyFont="1" applyFill="1" applyBorder="1" applyAlignment="1" applyProtection="1">
      <alignment horizontal="center"/>
    </xf>
    <xf numFmtId="0" fontId="0" fillId="2" borderId="1" xfId="0" applyFill="1" applyBorder="1" applyProtection="1"/>
    <xf numFmtId="0" fontId="0" fillId="2" borderId="4" xfId="0" applyFont="1" applyFill="1" applyBorder="1" applyAlignment="1" applyProtection="1">
      <alignment horizontal="right"/>
    </xf>
    <xf numFmtId="0" fontId="11" fillId="2" borderId="10" xfId="0" applyFont="1" applyFill="1" applyBorder="1" applyProtection="1"/>
    <xf numFmtId="0" fontId="0" fillId="2" borderId="4" xfId="0" applyFont="1" applyFill="1" applyBorder="1" applyProtection="1"/>
    <xf numFmtId="0" fontId="0" fillId="2" borderId="7" xfId="0" applyFill="1" applyBorder="1" applyProtection="1"/>
    <xf numFmtId="0" fontId="0" fillId="0" borderId="0" xfId="0" applyProtection="1"/>
    <xf numFmtId="0" fontId="0" fillId="2" borderId="10" xfId="0" applyFill="1" applyBorder="1" applyProtection="1"/>
    <xf numFmtId="0" fontId="0" fillId="0" borderId="0" xfId="0" applyBorder="1" applyAlignment="1" applyProtection="1">
      <alignment horizontal="right"/>
    </xf>
    <xf numFmtId="165" fontId="14" fillId="2" borderId="11" xfId="0" applyNumberFormat="1" applyFont="1" applyFill="1" applyBorder="1" applyAlignment="1" applyProtection="1">
      <alignment horizontal="right"/>
    </xf>
    <xf numFmtId="164" fontId="20" fillId="2" borderId="11" xfId="0" applyNumberFormat="1" applyFont="1" applyFill="1" applyBorder="1" applyAlignment="1" applyProtection="1">
      <alignment horizontal="center"/>
    </xf>
    <xf numFmtId="165" fontId="14" fillId="2" borderId="11" xfId="0" applyNumberFormat="1" applyFont="1" applyFill="1" applyBorder="1" applyAlignment="1" applyProtection="1">
      <alignment horizontal="left"/>
    </xf>
    <xf numFmtId="49" fontId="5" fillId="2" borderId="0" xfId="0" applyNumberFormat="1" applyFont="1" applyFill="1" applyBorder="1" applyAlignment="1" applyProtection="1">
      <alignment horizontal="left"/>
    </xf>
    <xf numFmtId="0" fontId="0" fillId="2" borderId="5" xfId="0" applyFill="1" applyBorder="1" applyProtection="1"/>
    <xf numFmtId="49" fontId="5" fillId="2" borderId="3" xfId="0" applyNumberFormat="1" applyFont="1" applyFill="1" applyBorder="1" applyAlignment="1" applyProtection="1">
      <alignment horizontal="center"/>
    </xf>
    <xf numFmtId="0" fontId="5" fillId="2" borderId="3" xfId="0" applyFont="1" applyFill="1" applyBorder="1" applyProtection="1"/>
    <xf numFmtId="0" fontId="5" fillId="2" borderId="3" xfId="0" applyFont="1" applyFill="1" applyBorder="1" applyAlignment="1" applyProtection="1">
      <alignment horizontal="center"/>
    </xf>
    <xf numFmtId="164" fontId="5" fillId="2" borderId="3" xfId="0" applyNumberFormat="1" applyFont="1" applyFill="1" applyBorder="1" applyAlignment="1" applyProtection="1">
      <alignment horizontal="center"/>
    </xf>
    <xf numFmtId="0" fontId="5" fillId="2" borderId="8" xfId="0" applyFont="1" applyFill="1" applyBorder="1" applyAlignment="1" applyProtection="1">
      <alignment horizontal="center"/>
    </xf>
    <xf numFmtId="164" fontId="5" fillId="2" borderId="0" xfId="0" applyNumberFormat="1" applyFont="1" applyFill="1" applyAlignment="1" applyProtection="1">
      <alignment horizontal="center" vertical="center"/>
    </xf>
    <xf numFmtId="0" fontId="5" fillId="0" borderId="0" xfId="0" applyFont="1" applyBorder="1" applyProtection="1"/>
    <xf numFmtId="0" fontId="5" fillId="2" borderId="11" xfId="0" applyFont="1" applyFill="1" applyBorder="1" applyProtection="1"/>
    <xf numFmtId="0" fontId="2" fillId="0" borderId="0" xfId="5" applyFont="1"/>
    <xf numFmtId="0" fontId="0" fillId="3" borderId="27" xfId="0" applyFill="1" applyBorder="1" applyAlignment="1" applyProtection="1">
      <alignment horizontal="left"/>
      <protection locked="0"/>
    </xf>
    <xf numFmtId="49" fontId="0" fillId="0" borderId="0" xfId="0" applyNumberFormat="1"/>
    <xf numFmtId="0" fontId="4" fillId="2" borderId="0" xfId="0" applyFont="1" applyFill="1" applyAlignment="1" applyProtection="1">
      <alignment horizontal="center"/>
    </xf>
    <xf numFmtId="0" fontId="8" fillId="2" borderId="0" xfId="0" applyFont="1" applyFill="1" applyBorder="1" applyAlignment="1" applyProtection="1">
      <alignment horizontal="right"/>
    </xf>
    <xf numFmtId="0" fontId="0" fillId="2" borderId="0" xfId="0" applyFill="1" applyBorder="1" applyAlignment="1" applyProtection="1"/>
    <xf numFmtId="0" fontId="0" fillId="2" borderId="0" xfId="0" applyFill="1" applyBorder="1" applyAlignment="1" applyProtection="1">
      <alignment horizontal="center"/>
    </xf>
    <xf numFmtId="0" fontId="16" fillId="2" borderId="0" xfId="0" applyFont="1" applyFill="1" applyBorder="1" applyAlignment="1" applyProtection="1">
      <alignment horizontal="left"/>
    </xf>
    <xf numFmtId="0" fontId="8" fillId="2" borderId="0" xfId="0" applyFont="1" applyFill="1" applyAlignment="1" applyProtection="1">
      <alignment horizontal="left"/>
    </xf>
    <xf numFmtId="0" fontId="9" fillId="2" borderId="0" xfId="0" applyFont="1" applyFill="1" applyBorder="1" applyAlignment="1" applyProtection="1">
      <alignment horizontal="center"/>
    </xf>
    <xf numFmtId="0" fontId="0" fillId="2" borderId="0" xfId="0" applyFill="1" applyBorder="1" applyAlignment="1" applyProtection="1">
      <alignment horizontal="left" vertical="top" wrapText="1"/>
    </xf>
    <xf numFmtId="0" fontId="0" fillId="0" borderId="0" xfId="0" applyAlignment="1" applyProtection="1">
      <alignment horizontal="left"/>
    </xf>
    <xf numFmtId="49" fontId="5" fillId="0" borderId="0" xfId="0" applyNumberFormat="1" applyFont="1" applyAlignment="1" applyProtection="1">
      <alignment horizontal="center"/>
    </xf>
    <xf numFmtId="0" fontId="5" fillId="0" borderId="0" xfId="0" applyFont="1" applyProtection="1"/>
    <xf numFmtId="0" fontId="5" fillId="0" borderId="0" xfId="0" applyFont="1" applyAlignment="1" applyProtection="1">
      <alignment horizontal="center"/>
    </xf>
    <xf numFmtId="164" fontId="5" fillId="0" borderId="0" xfId="0" applyNumberFormat="1" applyFont="1" applyAlignment="1" applyProtection="1">
      <alignment horizontal="center"/>
    </xf>
    <xf numFmtId="0" fontId="18" fillId="3" borderId="26" xfId="0" applyFont="1" applyFill="1" applyBorder="1" applyAlignment="1" applyProtection="1">
      <alignment horizontal="center"/>
      <protection locked="0"/>
    </xf>
    <xf numFmtId="0" fontId="0" fillId="3" borderId="25" xfId="0" applyFill="1" applyBorder="1" applyAlignment="1" applyProtection="1">
      <alignment horizontal="right"/>
      <protection locked="0"/>
    </xf>
    <xf numFmtId="49" fontId="0" fillId="0" borderId="0" xfId="0" applyNumberFormat="1" applyBorder="1" applyAlignment="1">
      <alignment horizontal="center"/>
    </xf>
    <xf numFmtId="0" fontId="0" fillId="0" borderId="0" xfId="0" applyBorder="1"/>
    <xf numFmtId="0" fontId="0" fillId="2" borderId="0" xfId="0" applyFill="1" applyBorder="1" applyAlignment="1" applyProtection="1">
      <alignment horizontal="left" vertical="top" wrapText="1"/>
    </xf>
    <xf numFmtId="0" fontId="0" fillId="2" borderId="0" xfId="0" applyFill="1"/>
    <xf numFmtId="0" fontId="2" fillId="2" borderId="0" xfId="0" applyFont="1" applyFill="1" applyAlignment="1">
      <alignment horizontal="left" vertical="top" wrapText="1"/>
    </xf>
    <xf numFmtId="0" fontId="0" fillId="2" borderId="0" xfId="0" applyFont="1" applyFill="1" applyProtection="1"/>
    <xf numFmtId="0" fontId="0" fillId="2" borderId="0" xfId="0" applyFill="1" applyProtection="1"/>
    <xf numFmtId="0" fontId="21" fillId="2" borderId="0" xfId="0" applyFont="1" applyFill="1" applyProtection="1"/>
    <xf numFmtId="0" fontId="0" fillId="2" borderId="0" xfId="0" applyFill="1" applyAlignment="1" applyProtection="1">
      <alignment horizontal="left"/>
    </xf>
    <xf numFmtId="0" fontId="22" fillId="2" borderId="0" xfId="6" applyFont="1" applyFill="1" applyProtection="1"/>
    <xf numFmtId="0" fontId="22" fillId="2" borderId="0" xfId="6" applyFill="1" applyProtection="1"/>
    <xf numFmtId="0" fontId="0" fillId="3" borderId="25" xfId="0" applyFill="1" applyBorder="1" applyAlignment="1" applyProtection="1">
      <alignment horizontal="left" vertical="top" wrapText="1"/>
    </xf>
    <xf numFmtId="0" fontId="0" fillId="3" borderId="27" xfId="0" applyFill="1" applyBorder="1" applyAlignment="1" applyProtection="1">
      <alignment horizontal="left" vertical="top" wrapText="1"/>
      <protection locked="0"/>
    </xf>
    <xf numFmtId="0" fontId="0" fillId="3" borderId="26" xfId="0" applyFill="1" applyBorder="1" applyAlignment="1" applyProtection="1">
      <alignment horizontal="left" vertical="top" wrapText="1"/>
      <protection locked="0"/>
    </xf>
    <xf numFmtId="0" fontId="0" fillId="2" borderId="0" xfId="0" applyFont="1" applyFill="1"/>
    <xf numFmtId="0" fontId="5" fillId="3" borderId="26" xfId="0" applyFont="1" applyFill="1" applyBorder="1" applyAlignment="1" applyProtection="1">
      <alignment horizontal="left"/>
      <protection locked="0"/>
    </xf>
    <xf numFmtId="0" fontId="5" fillId="3" borderId="27" xfId="0" applyFont="1" applyFill="1" applyBorder="1" applyAlignment="1" applyProtection="1">
      <alignment horizontal="left"/>
      <protection locked="0"/>
    </xf>
    <xf numFmtId="0" fontId="0" fillId="2" borderId="0" xfId="0" applyFill="1" applyBorder="1" applyAlignment="1" applyProtection="1">
      <alignment horizontal="left" vertical="top" wrapText="1"/>
    </xf>
    <xf numFmtId="0" fontId="5" fillId="3" borderId="25" xfId="0" applyFont="1" applyFill="1" applyBorder="1" applyAlignment="1" applyProtection="1">
      <alignment horizontal="left"/>
      <protection locked="0"/>
    </xf>
    <xf numFmtId="0" fontId="2" fillId="2" borderId="0" xfId="0" applyFont="1" applyFill="1" applyProtection="1"/>
    <xf numFmtId="0" fontId="5" fillId="3" borderId="25" xfId="0" applyFont="1" applyFill="1" applyBorder="1" applyAlignment="1" applyProtection="1">
      <protection locked="0"/>
    </xf>
    <xf numFmtId="0" fontId="5" fillId="3" borderId="26" xfId="0" applyFont="1" applyFill="1" applyBorder="1" applyAlignment="1" applyProtection="1">
      <protection locked="0"/>
    </xf>
    <xf numFmtId="0" fontId="5" fillId="3" borderId="27" xfId="0" applyFont="1" applyFill="1" applyBorder="1" applyAlignment="1" applyProtection="1">
      <protection locked="0"/>
    </xf>
    <xf numFmtId="164" fontId="5" fillId="2" borderId="29" xfId="0" applyNumberFormat="1" applyFont="1" applyFill="1" applyBorder="1" applyAlignment="1" applyProtection="1">
      <alignment horizontal="center"/>
    </xf>
    <xf numFmtId="164" fontId="5" fillId="2" borderId="1" xfId="0" applyNumberFormat="1" applyFont="1" applyFill="1" applyBorder="1" applyAlignment="1" applyProtection="1">
      <alignment horizontal="center"/>
    </xf>
    <xf numFmtId="0" fontId="5" fillId="3" borderId="25" xfId="0" applyFont="1" applyFill="1" applyBorder="1" applyAlignment="1" applyProtection="1">
      <protection locked="0"/>
    </xf>
    <xf numFmtId="0" fontId="5" fillId="3" borderId="26" xfId="0" applyFont="1" applyFill="1" applyBorder="1" applyAlignment="1" applyProtection="1">
      <protection locked="0"/>
    </xf>
    <xf numFmtId="0" fontId="5" fillId="3" borderId="27" xfId="0" applyFont="1" applyFill="1" applyBorder="1" applyAlignment="1" applyProtection="1">
      <protection locked="0"/>
    </xf>
    <xf numFmtId="164" fontId="5" fillId="3" borderId="25" xfId="0" applyNumberFormat="1" applyFont="1" applyFill="1" applyBorder="1" applyAlignment="1" applyProtection="1">
      <alignment horizontal="center"/>
      <protection locked="0"/>
    </xf>
    <xf numFmtId="164" fontId="5" fillId="3" borderId="27" xfId="0" applyNumberFormat="1" applyFont="1" applyFill="1" applyBorder="1" applyAlignment="1" applyProtection="1">
      <alignment horizontal="center"/>
      <protection locked="0"/>
    </xf>
    <xf numFmtId="16" fontId="5" fillId="3" borderId="25" xfId="0" applyNumberFormat="1" applyFont="1" applyFill="1" applyBorder="1" applyAlignment="1" applyProtection="1">
      <protection locked="0"/>
    </xf>
    <xf numFmtId="164" fontId="5" fillId="3" borderId="1" xfId="0" applyNumberFormat="1" applyFont="1" applyFill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2" fillId="2" borderId="0" xfId="0" applyFont="1" applyFill="1" applyBorder="1" applyAlignment="1" applyProtection="1">
      <alignment horizontal="left" vertical="top" wrapText="1"/>
    </xf>
    <xf numFmtId="0" fontId="0" fillId="0" borderId="0" xfId="0" applyBorder="1" applyAlignment="1" applyProtection="1">
      <alignment vertical="top" wrapText="1"/>
    </xf>
    <xf numFmtId="0" fontId="2" fillId="2" borderId="7" xfId="0" applyFont="1" applyFill="1" applyBorder="1" applyAlignment="1" applyProtection="1">
      <alignment horizontal="center" wrapText="1"/>
    </xf>
    <xf numFmtId="0" fontId="0" fillId="0" borderId="0" xfId="0" applyBorder="1" applyAlignment="1" applyProtection="1">
      <alignment wrapText="1"/>
    </xf>
    <xf numFmtId="0" fontId="0" fillId="0" borderId="7" xfId="0" applyBorder="1" applyAlignment="1" applyProtection="1">
      <alignment wrapText="1"/>
    </xf>
    <xf numFmtId="0" fontId="6" fillId="2" borderId="19" xfId="0" applyFont="1" applyFill="1" applyBorder="1" applyAlignment="1" applyProtection="1">
      <alignment horizontal="center" vertical="center" wrapText="1"/>
    </xf>
    <xf numFmtId="0" fontId="0" fillId="2" borderId="21" xfId="0" applyFill="1" applyBorder="1" applyAlignment="1" applyProtection="1">
      <alignment horizontal="center" vertical="center" wrapText="1"/>
    </xf>
    <xf numFmtId="0" fontId="0" fillId="2" borderId="17" xfId="0" applyFill="1" applyBorder="1" applyAlignment="1" applyProtection="1">
      <alignment horizontal="center" vertical="center" wrapText="1"/>
    </xf>
    <xf numFmtId="0" fontId="0" fillId="2" borderId="18" xfId="0" applyFill="1" applyBorder="1" applyAlignment="1" applyProtection="1">
      <alignment horizontal="center" vertical="center" wrapText="1"/>
    </xf>
    <xf numFmtId="0" fontId="6" fillId="2" borderId="3" xfId="0" applyFont="1" applyFill="1" applyBorder="1" applyAlignment="1" applyProtection="1">
      <alignment horizontal="center" vertical="center" wrapText="1"/>
    </xf>
    <xf numFmtId="0" fontId="0" fillId="2" borderId="3" xfId="0" applyFill="1" applyBorder="1" applyAlignment="1" applyProtection="1">
      <alignment wrapText="1"/>
    </xf>
    <xf numFmtId="0" fontId="0" fillId="2" borderId="11" xfId="0" applyFill="1" applyBorder="1" applyAlignment="1" applyProtection="1">
      <alignment horizontal="center" vertical="center" wrapText="1"/>
    </xf>
    <xf numFmtId="0" fontId="0" fillId="2" borderId="11" xfId="0" applyFill="1" applyBorder="1" applyAlignment="1" applyProtection="1">
      <alignment wrapText="1"/>
    </xf>
    <xf numFmtId="0" fontId="4" fillId="2" borderId="0" xfId="0" applyFont="1" applyFill="1" applyAlignment="1" applyProtection="1">
      <alignment horizontal="center"/>
    </xf>
    <xf numFmtId="0" fontId="8" fillId="2" borderId="0" xfId="0" applyFont="1" applyFill="1" applyBorder="1" applyAlignment="1" applyProtection="1">
      <alignment horizontal="right"/>
    </xf>
    <xf numFmtId="0" fontId="0" fillId="2" borderId="0" xfId="0" applyFill="1" applyBorder="1" applyAlignment="1" applyProtection="1"/>
    <xf numFmtId="0" fontId="0" fillId="2" borderId="0" xfId="0" applyFill="1" applyBorder="1" applyAlignment="1" applyProtection="1">
      <alignment horizontal="right"/>
    </xf>
    <xf numFmtId="0" fontId="0" fillId="2" borderId="3" xfId="0" applyFill="1" applyBorder="1" applyAlignment="1" applyProtection="1">
      <alignment horizontal="center" vertical="center" wrapText="1"/>
    </xf>
    <xf numFmtId="0" fontId="6" fillId="2" borderId="22" xfId="0" applyFont="1" applyFill="1" applyBorder="1" applyAlignment="1" applyProtection="1">
      <alignment horizontal="center" vertical="center"/>
    </xf>
    <xf numFmtId="0" fontId="0" fillId="2" borderId="13" xfId="0" applyFill="1" applyBorder="1" applyAlignment="1" applyProtection="1">
      <alignment horizontal="center" vertical="center"/>
    </xf>
    <xf numFmtId="0" fontId="6" fillId="2" borderId="5" xfId="0" applyFont="1" applyFill="1" applyBorder="1" applyAlignment="1" applyProtection="1">
      <alignment horizontal="center" vertical="center" wrapText="1"/>
    </xf>
    <xf numFmtId="0" fontId="0" fillId="2" borderId="3" xfId="0" applyFill="1" applyBorder="1" applyAlignment="1" applyProtection="1">
      <alignment horizontal="center"/>
    </xf>
    <xf numFmtId="0" fontId="0" fillId="2" borderId="7" xfId="0" applyFill="1" applyBorder="1" applyAlignment="1" applyProtection="1">
      <alignment horizontal="center" vertical="center" wrapText="1"/>
    </xf>
    <xf numFmtId="0" fontId="0" fillId="2" borderId="0" xfId="0" applyFill="1" applyBorder="1" applyAlignment="1" applyProtection="1">
      <alignment horizontal="center"/>
    </xf>
    <xf numFmtId="0" fontId="7" fillId="2" borderId="0" xfId="0" applyFont="1" applyFill="1" applyBorder="1" applyAlignment="1" applyProtection="1"/>
    <xf numFmtId="0" fontId="3" fillId="2" borderId="0" xfId="0" applyFont="1" applyFill="1" applyBorder="1" applyAlignment="1" applyProtection="1"/>
    <xf numFmtId="0" fontId="6" fillId="3" borderId="28" xfId="0" applyFont="1" applyFill="1" applyBorder="1" applyAlignment="1" applyProtection="1">
      <alignment horizontal="center"/>
      <protection locked="0"/>
    </xf>
    <xf numFmtId="0" fontId="2" fillId="0" borderId="26" xfId="0" applyFont="1" applyBorder="1" applyAlignment="1" applyProtection="1">
      <alignment horizontal="center"/>
      <protection locked="0"/>
    </xf>
    <xf numFmtId="0" fontId="2" fillId="0" borderId="27" xfId="0" applyFont="1" applyBorder="1" applyAlignment="1" applyProtection="1">
      <alignment horizontal="center"/>
      <protection locked="0"/>
    </xf>
    <xf numFmtId="0" fontId="6" fillId="2" borderId="14" xfId="0" applyFont="1" applyFill="1" applyBorder="1" applyAlignment="1" applyProtection="1">
      <alignment horizontal="center" vertical="center" wrapText="1"/>
    </xf>
    <xf numFmtId="0" fontId="0" fillId="2" borderId="6" xfId="0" applyFill="1" applyBorder="1" applyAlignment="1" applyProtection="1">
      <alignment horizontal="center" vertical="center" wrapText="1"/>
    </xf>
    <xf numFmtId="0" fontId="5" fillId="3" borderId="37" xfId="0" applyFont="1" applyFill="1" applyBorder="1" applyAlignment="1" applyProtection="1">
      <protection locked="0"/>
    </xf>
    <xf numFmtId="0" fontId="5" fillId="3" borderId="38" xfId="0" applyFont="1" applyFill="1" applyBorder="1" applyAlignment="1" applyProtection="1">
      <protection locked="0"/>
    </xf>
    <xf numFmtId="0" fontId="5" fillId="3" borderId="39" xfId="0" applyFont="1" applyFill="1" applyBorder="1" applyAlignment="1" applyProtection="1">
      <protection locked="0"/>
    </xf>
    <xf numFmtId="0" fontId="12" fillId="2" borderId="0" xfId="0" applyFont="1" applyFill="1" applyBorder="1" applyAlignment="1" applyProtection="1">
      <alignment horizontal="right"/>
    </xf>
    <xf numFmtId="0" fontId="16" fillId="2" borderId="0" xfId="0" applyFont="1" applyFill="1" applyBorder="1" applyAlignment="1" applyProtection="1">
      <alignment horizontal="right"/>
    </xf>
    <xf numFmtId="0" fontId="17" fillId="0" borderId="0" xfId="0" applyFont="1" applyBorder="1" applyAlignment="1" applyProtection="1">
      <alignment horizontal="right"/>
    </xf>
    <xf numFmtId="0" fontId="16" fillId="2" borderId="0" xfId="0" applyFont="1" applyFill="1" applyBorder="1" applyAlignment="1" applyProtection="1">
      <alignment horizontal="left"/>
    </xf>
    <xf numFmtId="0" fontId="17" fillId="0" borderId="0" xfId="0" applyFont="1" applyBorder="1" applyAlignment="1" applyProtection="1">
      <alignment horizontal="left"/>
    </xf>
    <xf numFmtId="0" fontId="6" fillId="2" borderId="11" xfId="0" applyNumberFormat="1" applyFont="1" applyFill="1" applyBorder="1" applyAlignment="1" applyProtection="1">
      <alignment horizontal="left"/>
    </xf>
    <xf numFmtId="0" fontId="0" fillId="2" borderId="11" xfId="0" applyFill="1" applyBorder="1" applyAlignment="1" applyProtection="1"/>
    <xf numFmtId="0" fontId="0" fillId="2" borderId="12" xfId="0" applyFill="1" applyBorder="1" applyAlignment="1" applyProtection="1"/>
    <xf numFmtId="0" fontId="14" fillId="2" borderId="11" xfId="0" applyFont="1" applyFill="1" applyBorder="1" applyAlignment="1" applyProtection="1">
      <alignment horizontal="right"/>
    </xf>
    <xf numFmtId="0" fontId="0" fillId="2" borderId="11" xfId="0" applyFont="1" applyFill="1" applyBorder="1" applyAlignment="1" applyProtection="1"/>
    <xf numFmtId="0" fontId="6" fillId="0" borderId="15" xfId="0" applyFont="1" applyFill="1" applyBorder="1" applyAlignment="1" applyProtection="1">
      <alignment horizontal="right"/>
    </xf>
    <xf numFmtId="0" fontId="2" fillId="0" borderId="16" xfId="0" applyFont="1" applyFill="1" applyBorder="1" applyAlignment="1" applyProtection="1">
      <alignment horizontal="right"/>
    </xf>
    <xf numFmtId="0" fontId="5" fillId="3" borderId="28" xfId="0" applyFont="1" applyFill="1" applyBorder="1" applyAlignment="1" applyProtection="1">
      <alignment horizontal="left" vertical="top" wrapText="1"/>
      <protection locked="0"/>
    </xf>
    <xf numFmtId="0" fontId="0" fillId="0" borderId="30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32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33" xfId="0" applyBorder="1" applyAlignment="1">
      <alignment horizontal="left" vertical="top" wrapText="1"/>
    </xf>
    <xf numFmtId="0" fontId="0" fillId="0" borderId="34" xfId="0" applyBorder="1" applyAlignment="1">
      <alignment horizontal="left" vertical="top" wrapText="1"/>
    </xf>
    <xf numFmtId="0" fontId="0" fillId="0" borderId="35" xfId="0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5" fillId="3" borderId="25" xfId="0" applyFont="1" applyFill="1" applyBorder="1" applyAlignment="1" applyProtection="1">
      <alignment horizontal="left"/>
      <protection locked="0"/>
    </xf>
    <xf numFmtId="0" fontId="0" fillId="0" borderId="26" xfId="0" applyBorder="1" applyAlignment="1">
      <alignment horizontal="left"/>
    </xf>
    <xf numFmtId="0" fontId="0" fillId="0" borderId="27" xfId="0" applyBorder="1" applyAlignment="1">
      <alignment horizontal="left"/>
    </xf>
    <xf numFmtId="0" fontId="21" fillId="2" borderId="0" xfId="0" applyFont="1" applyFill="1" applyBorder="1" applyAlignment="1" applyProtection="1">
      <alignment horizontal="left" vertical="top" wrapText="1"/>
    </xf>
    <xf numFmtId="0" fontId="24" fillId="2" borderId="0" xfId="0" applyFont="1" applyFill="1" applyAlignment="1">
      <alignment horizontal="left" vertical="top" wrapText="1"/>
    </xf>
    <xf numFmtId="0" fontId="0" fillId="2" borderId="0" xfId="0" applyFill="1" applyBorder="1" applyAlignment="1" applyProtection="1">
      <alignment horizontal="left" vertical="top" wrapText="1"/>
    </xf>
    <xf numFmtId="0" fontId="0" fillId="2" borderId="33" xfId="0" applyFill="1" applyBorder="1" applyAlignment="1" applyProtection="1">
      <alignment horizontal="left" vertical="top" wrapText="1"/>
    </xf>
  </cellXfs>
  <cellStyles count="9">
    <cellStyle name="Hyperlänk" xfId="6" builtinId="8"/>
    <cellStyle name="Normal" xfId="0" builtinId="0"/>
    <cellStyle name="Normal 2" xfId="5"/>
    <cellStyle name="Normal 2 2" xfId="2"/>
    <cellStyle name="Normal 3" xfId="3"/>
    <cellStyle name="Normal 4" xfId="7"/>
    <cellStyle name="Normal 4 2" xfId="8"/>
    <cellStyle name="Procent" xfId="1" builtinId="5"/>
    <cellStyle name="Procent 2" xfId="4"/>
  </cellStyles>
  <dxfs count="0"/>
  <tableStyles count="0" defaultTableStyle="TableStyleMedium2" defaultPivotStyle="PivotStyleLight16"/>
  <colors>
    <mruColors>
      <color rgb="FFFFFFCC"/>
      <color rgb="FFFFFF99"/>
      <color rgb="FF00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google.se/url?sa=i&amp;rct=j&amp;q=&amp;esrc=s&amp;frm=1&amp;source=images&amp;cd=&amp;cad=rja&amp;uact=8&amp;ved=0CAcQjRw&amp;url=http://digikult.se/om-digikult/&amp;ei=ELwjVYz9KYKbsAGh4YLgCA&amp;bvm=bv.89947451,d.bGg&amp;psig=AFQjCNHX9Quz3Mhu9K2fsaYFwdma_VJDww&amp;ust=1428491660127648" TargetMode="External"/><Relationship Id="rId2" Type="http://schemas.openxmlformats.org/officeDocument/2006/relationships/image" Target="../media/image1.jpeg"/><Relationship Id="rId1" Type="http://schemas.openxmlformats.org/officeDocument/2006/relationships/hyperlink" Target="http://www.google.se/url?sa=i&amp;rct=j&amp;q=&amp;esrc=s&amp;frm=1&amp;source=images&amp;cd=&amp;cad=rja&amp;uact=8&amp;ved=0CAcQjRw&amp;url=http://jagareforbundet.se/&amp;ei=z3EKVa6_LKLnyQOA8YCgBQ&amp;bvm=bv.88528373,d.bGQ&amp;psig=AFQjCNG4O-67RLMB7DT3traG0i1P49hSbA&amp;ust=1426834252809047" TargetMode="External"/><Relationship Id="rId4" Type="http://schemas.openxmlformats.org/officeDocument/2006/relationships/image" Target="../media/image2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388936</xdr:colOff>
      <xdr:row>1</xdr:row>
      <xdr:rowOff>22860</xdr:rowOff>
    </xdr:from>
    <xdr:to>
      <xdr:col>13</xdr:col>
      <xdr:colOff>952500</xdr:colOff>
      <xdr:row>4</xdr:row>
      <xdr:rowOff>58526</xdr:rowOff>
    </xdr:to>
    <xdr:pic>
      <xdr:nvPicPr>
        <xdr:cNvPr id="3" name="Picture 2" descr="http://jagareforbundet.se/Global/Logotyper/JFLogo_Large.jpg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460296" y="205740"/>
          <a:ext cx="563564" cy="5614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38100</xdr:colOff>
      <xdr:row>0</xdr:row>
      <xdr:rowOff>129540</xdr:rowOff>
    </xdr:from>
    <xdr:to>
      <xdr:col>2</xdr:col>
      <xdr:colOff>595630</xdr:colOff>
      <xdr:row>4</xdr:row>
      <xdr:rowOff>165735</xdr:rowOff>
    </xdr:to>
    <xdr:pic>
      <xdr:nvPicPr>
        <xdr:cNvPr id="4" name="Bildobjekt 3" descr="http://media.digikult.se/2013/11/lansstyrelsen_vastragotaland.gif">
          <a:hlinkClick xmlns:r="http://schemas.openxmlformats.org/officeDocument/2006/relationships" r:id="rId3"/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73380" y="129540"/>
          <a:ext cx="763270" cy="7448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g.k.andersson@telia.com" TargetMode="External"/><Relationship Id="rId13" Type="http://schemas.openxmlformats.org/officeDocument/2006/relationships/drawing" Target="../drawings/drawing1.xml"/><Relationship Id="rId3" Type="http://schemas.openxmlformats.org/officeDocument/2006/relationships/hyperlink" Target="mailto:f.borssen@swipnet.se" TargetMode="External"/><Relationship Id="rId7" Type="http://schemas.openxmlformats.org/officeDocument/2006/relationships/hyperlink" Target="mailto:stig_andersson@hotmail.com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mailto:osten@ramneskar.se" TargetMode="External"/><Relationship Id="rId1" Type="http://schemas.openxmlformats.org/officeDocument/2006/relationships/hyperlink" Target="mailto:jonas.lofqvist@telia.com" TargetMode="External"/><Relationship Id="rId6" Type="http://schemas.openxmlformats.org/officeDocument/2006/relationships/hyperlink" Target="mailto:niklas.nilsson@sydved.se" TargetMode="External"/><Relationship Id="rId11" Type="http://schemas.openxmlformats.org/officeDocument/2006/relationships/hyperlink" Target="mailto:viktor.tylstedt@lansstyrelsen.se" TargetMode="External"/><Relationship Id="rId5" Type="http://schemas.openxmlformats.org/officeDocument/2006/relationships/hyperlink" Target="mailto:patrik.johansson@skogbo.se" TargetMode="External"/><Relationship Id="rId10" Type="http://schemas.openxmlformats.org/officeDocument/2006/relationships/hyperlink" Target="mailto:robert.karlsson@lansstyrelsen.se" TargetMode="External"/><Relationship Id="rId4" Type="http://schemas.openxmlformats.org/officeDocument/2006/relationships/hyperlink" Target="mailto:odd.fredrikson@spray.se" TargetMode="External"/><Relationship Id="rId9" Type="http://schemas.openxmlformats.org/officeDocument/2006/relationships/hyperlink" Target="mailto:kovra@telia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R261"/>
  <sheetViews>
    <sheetView tabSelected="1" topLeftCell="A154" zoomScaleNormal="100" workbookViewId="0">
      <selection activeCell="AS164" sqref="AS164"/>
    </sheetView>
  </sheetViews>
  <sheetFormatPr defaultColWidth="9.140625" defaultRowHeight="15"/>
  <cols>
    <col min="1" max="1" width="4.85546875" style="70" customWidth="1"/>
    <col min="2" max="2" width="3" style="70" customWidth="1"/>
    <col min="3" max="3" width="10.140625" style="98" customWidth="1"/>
    <col min="4" max="4" width="17.42578125" style="99" customWidth="1"/>
    <col min="5" max="5" width="8" style="99" customWidth="1"/>
    <col min="6" max="6" width="2.85546875" style="99" customWidth="1"/>
    <col min="7" max="7" width="9" style="99" customWidth="1"/>
    <col min="8" max="8" width="10.85546875" style="100" customWidth="1"/>
    <col min="9" max="9" width="10.5703125" style="100" customWidth="1"/>
    <col min="10" max="10" width="9.7109375" style="101" customWidth="1"/>
    <col min="11" max="11" width="2.5703125" style="101" customWidth="1"/>
    <col min="12" max="12" width="11.42578125" style="101" customWidth="1"/>
    <col min="13" max="13" width="2.7109375" style="101" customWidth="1"/>
    <col min="14" max="14" width="19.7109375" style="100" customWidth="1"/>
    <col min="15" max="15" width="8.85546875" style="50" hidden="1" customWidth="1"/>
    <col min="16" max="16" width="12" style="34" hidden="1" customWidth="1"/>
    <col min="17" max="17" width="11.85546875" style="34" hidden="1" customWidth="1"/>
    <col min="18" max="18" width="12.5703125" style="34" hidden="1" customWidth="1"/>
    <col min="19" max="19" width="12" style="34" hidden="1" customWidth="1"/>
    <col min="20" max="21" width="7.28515625" style="34" hidden="1" customWidth="1"/>
    <col min="22" max="23" width="0" style="34" hidden="1" customWidth="1"/>
    <col min="24" max="24" width="12.5703125" style="34" hidden="1" customWidth="1"/>
    <col min="25" max="25" width="12" style="34" hidden="1" customWidth="1"/>
    <col min="26" max="26" width="0" style="51" hidden="1" customWidth="1"/>
    <col min="27" max="28" width="6.7109375" style="51" hidden="1" customWidth="1"/>
    <col min="29" max="29" width="3" style="51" hidden="1" customWidth="1"/>
    <col min="30" max="30" width="4.42578125" style="50" hidden="1" customWidth="1"/>
    <col min="31" max="31" width="11.140625" style="50" hidden="1" customWidth="1"/>
    <col min="32" max="32" width="4.7109375" style="50" hidden="1" customWidth="1"/>
    <col min="33" max="33" width="0" style="50" hidden="1" customWidth="1"/>
    <col min="34" max="34" width="21.85546875" style="50" hidden="1" customWidth="1"/>
    <col min="35" max="35" width="7.28515625" style="50" hidden="1" customWidth="1"/>
    <col min="36" max="36" width="10.42578125" style="50" hidden="1" customWidth="1"/>
    <col min="37" max="41" width="0" style="50" hidden="1" customWidth="1"/>
    <col min="42" max="44" width="9.140625" style="50"/>
    <col min="45" max="45" width="11.42578125" style="50" customWidth="1"/>
    <col min="46" max="70" width="9.140625" style="50"/>
    <col min="71" max="16384" width="9.140625" style="70"/>
  </cols>
  <sheetData>
    <row r="1" spans="1:50">
      <c r="A1" s="50"/>
      <c r="B1" s="50"/>
      <c r="C1" s="10"/>
      <c r="D1" s="9"/>
      <c r="E1" s="9"/>
      <c r="F1" s="9"/>
      <c r="G1" s="9"/>
      <c r="H1" s="13"/>
      <c r="I1" s="13"/>
      <c r="J1" s="83"/>
      <c r="K1" s="14"/>
      <c r="L1" s="14"/>
      <c r="M1" s="14"/>
      <c r="N1" s="13"/>
    </row>
    <row r="2" spans="1:50" ht="18">
      <c r="A2" s="50"/>
      <c r="B2" s="50"/>
      <c r="C2" s="150" t="s">
        <v>45</v>
      </c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P2" s="35"/>
      <c r="Q2" s="35"/>
      <c r="R2" s="35"/>
      <c r="S2" s="35"/>
      <c r="T2" s="35"/>
      <c r="U2" s="35"/>
      <c r="V2" s="35"/>
      <c r="W2" s="35"/>
      <c r="X2" s="35"/>
      <c r="Y2" s="35"/>
    </row>
    <row r="3" spans="1:50" ht="6.75" customHeight="1">
      <c r="A3" s="50"/>
      <c r="B3" s="50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P3" s="35"/>
      <c r="Q3" s="35"/>
      <c r="R3" s="35"/>
      <c r="S3" s="35"/>
      <c r="T3" s="35"/>
      <c r="U3" s="35"/>
      <c r="V3" s="35"/>
      <c r="W3" s="35"/>
      <c r="X3" s="35"/>
      <c r="Y3" s="35"/>
    </row>
    <row r="4" spans="1:50" ht="18">
      <c r="A4" s="50"/>
      <c r="B4" s="50"/>
      <c r="C4" s="151" t="s">
        <v>9</v>
      </c>
      <c r="D4" s="152"/>
      <c r="E4" s="163" t="s">
        <v>220</v>
      </c>
      <c r="F4" s="164"/>
      <c r="G4" s="165"/>
      <c r="H4" s="91"/>
      <c r="I4" s="44" t="s">
        <v>29</v>
      </c>
      <c r="J4" s="161"/>
      <c r="K4" s="162"/>
      <c r="L4" s="2"/>
      <c r="M4" s="2"/>
      <c r="N4" s="2"/>
      <c r="P4" s="35"/>
      <c r="Q4" s="35"/>
      <c r="R4" s="35"/>
      <c r="S4" s="35"/>
      <c r="T4" s="35"/>
      <c r="U4" s="35"/>
      <c r="V4" s="35"/>
      <c r="W4" s="35"/>
      <c r="X4" s="35"/>
      <c r="Y4" s="35"/>
    </row>
    <row r="5" spans="1:50" ht="16.5" thickBot="1">
      <c r="A5" s="50"/>
      <c r="B5" s="50"/>
      <c r="C5" s="151" t="s">
        <v>0</v>
      </c>
      <c r="D5" s="153"/>
      <c r="E5" s="103">
        <v>2015</v>
      </c>
      <c r="F5" s="102" t="s">
        <v>32</v>
      </c>
      <c r="G5" s="87">
        <v>2016</v>
      </c>
      <c r="H5" s="91"/>
      <c r="I5" s="2"/>
      <c r="J5" s="2"/>
      <c r="K5" s="2"/>
      <c r="L5" s="2"/>
      <c r="M5" s="2"/>
      <c r="N5" s="2"/>
      <c r="P5" s="9"/>
      <c r="Q5" s="9"/>
      <c r="R5" s="9"/>
      <c r="S5" s="9"/>
      <c r="T5" s="9"/>
      <c r="U5" s="9"/>
      <c r="V5" s="9"/>
      <c r="W5" s="9"/>
      <c r="X5" s="9"/>
      <c r="Y5" s="9"/>
    </row>
    <row r="6" spans="1:50" ht="5.25" customHeight="1" thickBot="1">
      <c r="A6" s="50"/>
      <c r="B6" s="50"/>
      <c r="C6" s="90"/>
      <c r="D6" s="72"/>
      <c r="E6" s="72"/>
      <c r="F6" s="72"/>
      <c r="G6" s="94"/>
      <c r="H6" s="94"/>
      <c r="I6" s="94"/>
      <c r="J6" s="94"/>
      <c r="K6" s="94"/>
      <c r="L6" s="94"/>
      <c r="M6" s="94"/>
      <c r="N6" s="94"/>
      <c r="P6" s="9"/>
      <c r="Q6" s="9"/>
      <c r="R6" s="9"/>
      <c r="S6" s="9"/>
      <c r="T6" s="9"/>
      <c r="U6" s="9"/>
      <c r="V6" s="9"/>
      <c r="W6" s="9"/>
      <c r="X6" s="9"/>
      <c r="Y6" s="9"/>
      <c r="AB6" s="52"/>
      <c r="AC6" s="53"/>
      <c r="AD6" s="54"/>
      <c r="AE6" s="54"/>
      <c r="AF6" s="55"/>
    </row>
    <row r="7" spans="1:50" ht="15" customHeight="1">
      <c r="A7" s="50"/>
      <c r="B7" s="157" t="s">
        <v>1</v>
      </c>
      <c r="C7" s="158"/>
      <c r="D7" s="166" t="s">
        <v>2</v>
      </c>
      <c r="E7" s="146" t="s">
        <v>19</v>
      </c>
      <c r="F7" s="146"/>
      <c r="G7" s="147"/>
      <c r="H7" s="166" t="s">
        <v>20</v>
      </c>
      <c r="I7" s="146" t="s">
        <v>23</v>
      </c>
      <c r="J7" s="142" t="s">
        <v>21</v>
      </c>
      <c r="K7" s="143"/>
      <c r="L7" s="146" t="s">
        <v>22</v>
      </c>
      <c r="M7" s="154"/>
      <c r="N7" s="155" t="s">
        <v>3</v>
      </c>
      <c r="P7" s="9"/>
      <c r="Q7" s="9"/>
      <c r="R7" s="9"/>
      <c r="S7" s="9"/>
      <c r="T7" s="9"/>
      <c r="U7" s="9"/>
      <c r="V7" s="9"/>
      <c r="W7" s="9"/>
      <c r="X7" s="9"/>
      <c r="Y7" s="9"/>
      <c r="AB7" s="139" t="s">
        <v>27</v>
      </c>
      <c r="AC7" s="140"/>
      <c r="AD7" s="140"/>
      <c r="AE7" s="137" t="s">
        <v>26</v>
      </c>
      <c r="AF7" s="56"/>
      <c r="AH7" s="57" t="s">
        <v>28</v>
      </c>
      <c r="AI7" s="58"/>
      <c r="AJ7" s="59">
        <f>AVERAGE(J9:K158)</f>
        <v>42319.609756097561</v>
      </c>
      <c r="AQ7" s="111" t="s">
        <v>36</v>
      </c>
      <c r="AR7" s="107"/>
      <c r="AS7" s="107"/>
      <c r="AT7" s="107"/>
      <c r="AU7" s="110"/>
      <c r="AV7" s="110"/>
      <c r="AW7" s="110"/>
      <c r="AX7" s="110"/>
    </row>
    <row r="8" spans="1:50" ht="21" customHeight="1" thickBot="1">
      <c r="A8" s="50"/>
      <c r="B8" s="159"/>
      <c r="C8" s="160"/>
      <c r="D8" s="167"/>
      <c r="E8" s="148"/>
      <c r="F8" s="148"/>
      <c r="G8" s="149"/>
      <c r="H8" s="167"/>
      <c r="I8" s="148"/>
      <c r="J8" s="144"/>
      <c r="K8" s="145"/>
      <c r="L8" s="148"/>
      <c r="M8" s="148"/>
      <c r="N8" s="156"/>
      <c r="P8" s="9"/>
      <c r="Q8" s="9"/>
      <c r="R8" s="9"/>
      <c r="S8" s="9"/>
      <c r="T8" s="9"/>
      <c r="U8" s="9"/>
      <c r="V8" s="9"/>
      <c r="W8" s="9"/>
      <c r="X8" s="9"/>
      <c r="Y8" s="9"/>
      <c r="AB8" s="141"/>
      <c r="AC8" s="140"/>
      <c r="AD8" s="140"/>
      <c r="AE8" s="138"/>
      <c r="AF8" s="60"/>
      <c r="AQ8" s="110" t="s">
        <v>66</v>
      </c>
      <c r="AR8" s="107"/>
      <c r="AS8" s="107"/>
      <c r="AT8" s="107"/>
      <c r="AU8" s="110"/>
      <c r="AV8" s="110"/>
      <c r="AW8" s="110"/>
      <c r="AX8" s="110"/>
    </row>
    <row r="9" spans="1:50" ht="15" customHeight="1">
      <c r="A9" s="50"/>
      <c r="B9" s="127" t="str">
        <f>Dataunderlag!A2</f>
        <v>64E 2a 4i</v>
      </c>
      <c r="C9" s="128"/>
      <c r="D9" s="3" t="s">
        <v>229</v>
      </c>
      <c r="E9" s="168"/>
      <c r="F9" s="169"/>
      <c r="G9" s="170"/>
      <c r="H9" s="3">
        <v>35</v>
      </c>
      <c r="I9" s="3">
        <v>13</v>
      </c>
      <c r="J9" s="135">
        <v>42343</v>
      </c>
      <c r="K9" s="136"/>
      <c r="L9" s="135">
        <v>42476</v>
      </c>
      <c r="M9" s="136"/>
      <c r="N9" s="29">
        <f>IF(H9&lt;1,0,$Q$9)</f>
        <v>131</v>
      </c>
      <c r="O9" s="50">
        <v>1</v>
      </c>
      <c r="P9" s="34">
        <f t="shared" ref="P9:P40" si="0">IF(H9&gt;0,(I9*100000)/(H9*L$162*N9))</f>
        <v>16.678427096029253</v>
      </c>
      <c r="Q9" s="95">
        <f t="shared" ref="Q9" si="1">IF(H9&gt;0,DAYS360($J9,$L9))</f>
        <v>131</v>
      </c>
      <c r="R9" s="34">
        <f t="shared" ref="R9:R40" si="2">IF(H9&gt;0,P9-$H$173)</f>
        <v>8.4321011157592789</v>
      </c>
      <c r="S9" s="34">
        <f t="shared" ref="S9" si="3">IF(H9&gt;0,R9^2)</f>
        <v>71.10032922638888</v>
      </c>
      <c r="T9" s="36">
        <f t="shared" ref="T9:T40" si="4">IF(H9&gt;0,P9-$E$168)</f>
        <v>15.218054656291709</v>
      </c>
      <c r="U9" s="36">
        <f t="shared" ref="U9:U40" si="5">IF(H9&gt;0,P9+$E$168)</f>
        <v>18.138799535766797</v>
      </c>
      <c r="X9" s="34">
        <f t="shared" ref="X9:X40" si="6">IF(H9&gt;0,P9-$H$173)</f>
        <v>8.4321011157592789</v>
      </c>
      <c r="Y9" s="34">
        <f t="shared" ref="Y9" si="7">IF(H9&gt;0,(R9)^2)</f>
        <v>71.10032922638888</v>
      </c>
      <c r="AB9" s="61"/>
      <c r="AC9" s="62" t="s">
        <v>25</v>
      </c>
      <c r="AD9" s="63"/>
      <c r="AE9" s="64">
        <v>41622</v>
      </c>
      <c r="AF9" s="56"/>
      <c r="AH9" s="40">
        <f t="shared" ref="AH9" si="8">IF(AC9&gt;0,DAYS360($AJ$7,AE9))</f>
        <v>-687</v>
      </c>
      <c r="AI9" s="65">
        <f t="shared" ref="AI9:AI40" si="9">IF(AC9&gt;0,AH9*$L$162)</f>
        <v>-11679</v>
      </c>
      <c r="AO9" s="50">
        <f>I9+O9</f>
        <v>14</v>
      </c>
      <c r="AQ9" s="110" t="s">
        <v>38</v>
      </c>
      <c r="AR9" s="107"/>
      <c r="AS9" s="107"/>
      <c r="AT9" s="107"/>
      <c r="AU9" s="110"/>
      <c r="AV9" s="110"/>
      <c r="AW9" s="110"/>
      <c r="AX9" s="110"/>
    </row>
    <row r="10" spans="1:50">
      <c r="A10" s="50"/>
      <c r="B10" s="127" t="str">
        <f>Dataunderlag!A3</f>
        <v>64E 2b 4a</v>
      </c>
      <c r="C10" s="128"/>
      <c r="D10" s="3" t="s">
        <v>229</v>
      </c>
      <c r="E10" s="129"/>
      <c r="F10" s="130"/>
      <c r="G10" s="131"/>
      <c r="H10" s="3">
        <v>39</v>
      </c>
      <c r="I10" s="3">
        <v>10</v>
      </c>
      <c r="J10" s="135">
        <v>42330</v>
      </c>
      <c r="K10" s="136"/>
      <c r="L10" s="135">
        <v>42476</v>
      </c>
      <c r="M10" s="136"/>
      <c r="N10" s="1">
        <f>IF(H10&lt;1,0,Q10)</f>
        <v>144</v>
      </c>
      <c r="O10" s="50">
        <v>1</v>
      </c>
      <c r="P10" s="34">
        <f t="shared" si="0"/>
        <v>10.474275180157534</v>
      </c>
      <c r="Q10" s="95">
        <f t="shared" ref="Q10:Q20" si="10">IF(H10&gt;0,DAYS360($J10,$L10))</f>
        <v>144</v>
      </c>
      <c r="R10" s="34">
        <f t="shared" si="2"/>
        <v>2.2279491998875596</v>
      </c>
      <c r="S10" s="34">
        <f t="shared" ref="S10:S20" si="11">IF(H10&gt;0,R10^2)</f>
        <v>4.9637576372796168</v>
      </c>
      <c r="T10" s="36">
        <f t="shared" si="4"/>
        <v>9.0139027404199901</v>
      </c>
      <c r="U10" s="36">
        <f t="shared" si="5"/>
        <v>11.934647619895077</v>
      </c>
      <c r="X10" s="34">
        <f t="shared" si="6"/>
        <v>2.2279491998875596</v>
      </c>
      <c r="Y10" s="34">
        <f t="shared" ref="Y10:Y20" si="12">IF(H10&gt;0,(R10)^2)</f>
        <v>4.9637576372796168</v>
      </c>
      <c r="AB10" s="61"/>
      <c r="AC10" s="62" t="s">
        <v>25</v>
      </c>
      <c r="AD10" s="63"/>
      <c r="AE10" s="64">
        <v>41623</v>
      </c>
      <c r="AF10" s="56"/>
      <c r="AH10" s="40">
        <f t="shared" ref="AH10:AH20" si="13">IF(AC10&gt;0,DAYS360($AJ$7,AE10))</f>
        <v>-686</v>
      </c>
      <c r="AI10" s="65">
        <f t="shared" si="9"/>
        <v>-11662</v>
      </c>
      <c r="AO10" s="50">
        <f t="shared" ref="AO10:AO20" si="14">I10+O10</f>
        <v>11</v>
      </c>
      <c r="AQ10" s="110" t="s">
        <v>221</v>
      </c>
      <c r="AR10" s="107"/>
      <c r="AS10" s="107"/>
      <c r="AT10" s="107"/>
      <c r="AU10" s="110"/>
      <c r="AV10" s="110"/>
      <c r="AW10" s="110"/>
      <c r="AX10" s="110"/>
    </row>
    <row r="11" spans="1:50">
      <c r="A11" s="50"/>
      <c r="B11" s="127" t="str">
        <f>Dataunderlag!A4</f>
        <v>64E 2b 4c</v>
      </c>
      <c r="C11" s="128"/>
      <c r="D11" s="3" t="s">
        <v>229</v>
      </c>
      <c r="E11" s="129"/>
      <c r="F11" s="130"/>
      <c r="G11" s="131"/>
      <c r="H11" s="3">
        <v>18</v>
      </c>
      <c r="I11" s="3">
        <v>0</v>
      </c>
      <c r="J11" s="135">
        <v>42315</v>
      </c>
      <c r="K11" s="136"/>
      <c r="L11" s="135">
        <v>42476</v>
      </c>
      <c r="M11" s="136"/>
      <c r="N11" s="1">
        <f t="shared" ref="N11:N20" si="15">IF(H11&lt;1,0,Q11)</f>
        <v>159</v>
      </c>
      <c r="O11" s="50">
        <v>1</v>
      </c>
      <c r="P11" s="34">
        <f t="shared" si="0"/>
        <v>0</v>
      </c>
      <c r="Q11" s="95">
        <f t="shared" si="10"/>
        <v>159</v>
      </c>
      <c r="R11" s="34">
        <f t="shared" si="2"/>
        <v>-8.2463259802699742</v>
      </c>
      <c r="S11" s="34">
        <f t="shared" si="11"/>
        <v>68.001892172875557</v>
      </c>
      <c r="T11" s="36">
        <f t="shared" si="4"/>
        <v>-1.4603724397375439</v>
      </c>
      <c r="U11" s="36">
        <f t="shared" si="5"/>
        <v>1.4603724397375439</v>
      </c>
      <c r="X11" s="34">
        <f t="shared" si="6"/>
        <v>-8.2463259802699742</v>
      </c>
      <c r="Y11" s="34">
        <f t="shared" si="12"/>
        <v>68.001892172875557</v>
      </c>
      <c r="AB11" s="61"/>
      <c r="AC11" s="62" t="s">
        <v>25</v>
      </c>
      <c r="AD11" s="63"/>
      <c r="AE11" s="64">
        <v>41585</v>
      </c>
      <c r="AF11" s="56"/>
      <c r="AH11" s="40">
        <f t="shared" si="13"/>
        <v>-724</v>
      </c>
      <c r="AI11" s="65">
        <f t="shared" si="9"/>
        <v>-12308</v>
      </c>
      <c r="AO11" s="50">
        <f t="shared" si="14"/>
        <v>1</v>
      </c>
      <c r="AQ11" s="107"/>
      <c r="AR11" s="107"/>
      <c r="AS11" s="107"/>
      <c r="AT11" s="107"/>
      <c r="AU11" s="110"/>
      <c r="AV11" s="110"/>
      <c r="AW11" s="110"/>
      <c r="AX11" s="110"/>
    </row>
    <row r="12" spans="1:50">
      <c r="A12" s="50"/>
      <c r="B12" s="127" t="str">
        <f>Dataunderlag!A5</f>
        <v>64E 2b 4e</v>
      </c>
      <c r="C12" s="128"/>
      <c r="D12" s="3"/>
      <c r="E12" s="129"/>
      <c r="F12" s="130"/>
      <c r="G12" s="131"/>
      <c r="H12" s="3"/>
      <c r="I12" s="3"/>
      <c r="J12" s="135"/>
      <c r="K12" s="136"/>
      <c r="L12" s="135"/>
      <c r="M12" s="136"/>
      <c r="N12" s="1">
        <f t="shared" si="15"/>
        <v>0</v>
      </c>
      <c r="O12" s="50">
        <v>1</v>
      </c>
      <c r="P12" s="34" t="b">
        <f t="shared" si="0"/>
        <v>0</v>
      </c>
      <c r="Q12" s="95" t="b">
        <f t="shared" si="10"/>
        <v>0</v>
      </c>
      <c r="R12" s="34" t="b">
        <f t="shared" si="2"/>
        <v>0</v>
      </c>
      <c r="S12" s="34" t="b">
        <f>IF(H12&gt;0,R12^2)</f>
        <v>0</v>
      </c>
      <c r="T12" s="36" t="b">
        <f t="shared" si="4"/>
        <v>0</v>
      </c>
      <c r="U12" s="36" t="b">
        <f t="shared" si="5"/>
        <v>0</v>
      </c>
      <c r="X12" s="34" t="b">
        <f t="shared" si="6"/>
        <v>0</v>
      </c>
      <c r="Y12" s="34" t="b">
        <f t="shared" si="12"/>
        <v>0</v>
      </c>
      <c r="AB12" s="61"/>
      <c r="AC12" s="62" t="s">
        <v>25</v>
      </c>
      <c r="AD12" s="63"/>
      <c r="AE12" s="64">
        <v>41622</v>
      </c>
      <c r="AF12" s="56"/>
      <c r="AH12" s="40">
        <f t="shared" si="13"/>
        <v>-687</v>
      </c>
      <c r="AI12" s="65">
        <f t="shared" si="9"/>
        <v>-11679</v>
      </c>
      <c r="AO12" s="50">
        <f t="shared" si="14"/>
        <v>1</v>
      </c>
      <c r="AQ12" s="123" t="s">
        <v>222</v>
      </c>
      <c r="AR12" s="107"/>
      <c r="AS12" s="107"/>
      <c r="AT12" s="107"/>
      <c r="AU12" s="110"/>
      <c r="AV12" s="110"/>
      <c r="AW12" s="110"/>
      <c r="AX12" s="110"/>
    </row>
    <row r="13" spans="1:50">
      <c r="A13" s="50"/>
      <c r="B13" s="127" t="str">
        <f>Dataunderlag!A6</f>
        <v>64E 2b 4g</v>
      </c>
      <c r="C13" s="128"/>
      <c r="D13" s="3" t="s">
        <v>239</v>
      </c>
      <c r="E13" s="129" t="s">
        <v>247</v>
      </c>
      <c r="F13" s="130"/>
      <c r="G13" s="131"/>
      <c r="H13" s="3">
        <v>20</v>
      </c>
      <c r="I13" s="3">
        <v>6</v>
      </c>
      <c r="J13" s="135">
        <v>42329</v>
      </c>
      <c r="K13" s="136"/>
      <c r="L13" s="135">
        <v>42460</v>
      </c>
      <c r="M13" s="136"/>
      <c r="N13" s="1">
        <f t="shared" si="15"/>
        <v>130</v>
      </c>
      <c r="O13" s="50">
        <v>1</v>
      </c>
      <c r="P13" s="34">
        <f t="shared" si="0"/>
        <v>13.574660633484163</v>
      </c>
      <c r="Q13" s="95">
        <f t="shared" si="10"/>
        <v>130</v>
      </c>
      <c r="R13" s="34">
        <f t="shared" si="2"/>
        <v>5.3283346532141884</v>
      </c>
      <c r="S13" s="34">
        <f t="shared" si="11"/>
        <v>28.391150176643166</v>
      </c>
      <c r="T13" s="36">
        <f t="shared" si="4"/>
        <v>12.114288193746619</v>
      </c>
      <c r="U13" s="36">
        <f t="shared" si="5"/>
        <v>15.035033073221706</v>
      </c>
      <c r="X13" s="34">
        <f t="shared" si="6"/>
        <v>5.3283346532141884</v>
      </c>
      <c r="Y13" s="34">
        <f t="shared" si="12"/>
        <v>28.391150176643166</v>
      </c>
      <c r="AB13" s="61"/>
      <c r="AC13" s="62" t="s">
        <v>25</v>
      </c>
      <c r="AD13" s="63"/>
      <c r="AE13" s="64">
        <v>41598</v>
      </c>
      <c r="AF13" s="56"/>
      <c r="AH13" s="40">
        <f t="shared" si="13"/>
        <v>-711</v>
      </c>
      <c r="AI13" s="65">
        <f t="shared" si="9"/>
        <v>-12087</v>
      </c>
      <c r="AO13" s="50">
        <f t="shared" si="14"/>
        <v>7</v>
      </c>
      <c r="AQ13" s="110" t="s">
        <v>60</v>
      </c>
      <c r="AR13" s="107"/>
      <c r="AS13" s="107"/>
      <c r="AT13" s="110" t="s">
        <v>63</v>
      </c>
      <c r="AU13" s="110"/>
      <c r="AV13" s="110"/>
      <c r="AW13" s="110"/>
      <c r="AX13" s="110"/>
    </row>
    <row r="14" spans="1:50">
      <c r="A14" s="50"/>
      <c r="B14" s="127" t="str">
        <f>Dataunderlag!A7</f>
        <v>64E 2a 2i</v>
      </c>
      <c r="C14" s="128"/>
      <c r="D14" s="3" t="s">
        <v>231</v>
      </c>
      <c r="E14" s="129" t="s">
        <v>257</v>
      </c>
      <c r="F14" s="130"/>
      <c r="G14" s="131"/>
      <c r="H14" s="3">
        <v>12</v>
      </c>
      <c r="I14" s="3">
        <v>0</v>
      </c>
      <c r="J14" s="135">
        <v>42309</v>
      </c>
      <c r="K14" s="136"/>
      <c r="L14" s="135">
        <v>42472</v>
      </c>
      <c r="M14" s="136"/>
      <c r="N14" s="1">
        <f t="shared" si="15"/>
        <v>161</v>
      </c>
      <c r="O14" s="50">
        <v>1</v>
      </c>
      <c r="P14" s="34">
        <f t="shared" si="0"/>
        <v>0</v>
      </c>
      <c r="Q14" s="95">
        <f t="shared" si="10"/>
        <v>161</v>
      </c>
      <c r="R14" s="34">
        <f t="shared" si="2"/>
        <v>-8.2463259802699742</v>
      </c>
      <c r="S14" s="34">
        <f>IF(H14&gt;0,R14^2)</f>
        <v>68.001892172875557</v>
      </c>
      <c r="T14" s="36">
        <f t="shared" si="4"/>
        <v>-1.4603724397375439</v>
      </c>
      <c r="U14" s="36">
        <f t="shared" si="5"/>
        <v>1.4603724397375439</v>
      </c>
      <c r="X14" s="34">
        <f t="shared" si="6"/>
        <v>-8.2463259802699742</v>
      </c>
      <c r="Y14" s="34">
        <f t="shared" si="12"/>
        <v>68.001892172875557</v>
      </c>
      <c r="AB14" s="61"/>
      <c r="AC14" s="62" t="s">
        <v>25</v>
      </c>
      <c r="AD14" s="63"/>
      <c r="AE14" s="64">
        <v>41654</v>
      </c>
      <c r="AF14" s="56"/>
      <c r="AH14" s="40">
        <f t="shared" si="13"/>
        <v>-656</v>
      </c>
      <c r="AI14" s="65">
        <f t="shared" si="9"/>
        <v>-11152</v>
      </c>
      <c r="AO14" s="50">
        <f t="shared" si="14"/>
        <v>1</v>
      </c>
      <c r="AQ14" s="107"/>
      <c r="AR14" s="107"/>
      <c r="AS14" s="107"/>
      <c r="AT14" s="114" t="s">
        <v>61</v>
      </c>
      <c r="AU14" s="110"/>
      <c r="AV14" s="110"/>
      <c r="AW14" s="110"/>
      <c r="AX14" s="110"/>
    </row>
    <row r="15" spans="1:50">
      <c r="A15" s="50"/>
      <c r="B15" s="127" t="str">
        <f>Dataunderlag!A8</f>
        <v>64E 2b 2a</v>
      </c>
      <c r="C15" s="128"/>
      <c r="D15" s="3"/>
      <c r="E15" s="129"/>
      <c r="F15" s="130"/>
      <c r="G15" s="131"/>
      <c r="H15" s="3"/>
      <c r="I15" s="3"/>
      <c r="J15" s="135"/>
      <c r="K15" s="136"/>
      <c r="L15" s="135"/>
      <c r="M15" s="136"/>
      <c r="N15" s="1">
        <f t="shared" si="15"/>
        <v>0</v>
      </c>
      <c r="O15" s="50">
        <v>1</v>
      </c>
      <c r="P15" s="34" t="b">
        <f t="shared" si="0"/>
        <v>0</v>
      </c>
      <c r="Q15" s="95" t="b">
        <f t="shared" si="10"/>
        <v>0</v>
      </c>
      <c r="R15" s="34" t="b">
        <f t="shared" si="2"/>
        <v>0</v>
      </c>
      <c r="S15" s="34" t="b">
        <f t="shared" si="11"/>
        <v>0</v>
      </c>
      <c r="T15" s="36" t="b">
        <f t="shared" si="4"/>
        <v>0</v>
      </c>
      <c r="U15" s="36" t="b">
        <f t="shared" si="5"/>
        <v>0</v>
      </c>
      <c r="X15" s="34" t="b">
        <f t="shared" si="6"/>
        <v>0</v>
      </c>
      <c r="Y15" s="34" t="b">
        <f t="shared" si="12"/>
        <v>0</v>
      </c>
      <c r="AB15" s="61"/>
      <c r="AC15" s="62" t="s">
        <v>25</v>
      </c>
      <c r="AD15" s="63"/>
      <c r="AE15" s="64">
        <v>41622</v>
      </c>
      <c r="AF15" s="56"/>
      <c r="AH15" s="40">
        <f t="shared" si="13"/>
        <v>-687</v>
      </c>
      <c r="AI15" s="65">
        <f t="shared" si="9"/>
        <v>-11679</v>
      </c>
      <c r="AO15" s="50">
        <f t="shared" si="14"/>
        <v>1</v>
      </c>
      <c r="AQ15" s="110" t="s">
        <v>59</v>
      </c>
      <c r="AR15" s="107"/>
      <c r="AS15" s="107"/>
      <c r="AT15" s="110" t="s">
        <v>64</v>
      </c>
      <c r="AU15" s="110"/>
      <c r="AV15" s="110"/>
      <c r="AW15" s="110"/>
      <c r="AX15" s="110"/>
    </row>
    <row r="16" spans="1:50">
      <c r="A16" s="50"/>
      <c r="B16" s="127" t="str">
        <f>Dataunderlag!A9</f>
        <v>64E 2b 2e</v>
      </c>
      <c r="C16" s="128"/>
      <c r="D16" s="3" t="s">
        <v>229</v>
      </c>
      <c r="E16" s="129" t="s">
        <v>230</v>
      </c>
      <c r="F16" s="130"/>
      <c r="G16" s="131"/>
      <c r="H16" s="3">
        <v>40</v>
      </c>
      <c r="I16" s="3">
        <v>23</v>
      </c>
      <c r="J16" s="135">
        <v>42323</v>
      </c>
      <c r="K16" s="136"/>
      <c r="L16" s="135">
        <v>42467</v>
      </c>
      <c r="M16" s="136"/>
      <c r="N16" s="1">
        <f t="shared" si="15"/>
        <v>142</v>
      </c>
      <c r="O16" s="50">
        <v>1</v>
      </c>
      <c r="P16" s="34">
        <f t="shared" si="0"/>
        <v>23.819386909693456</v>
      </c>
      <c r="Q16" s="95">
        <f t="shared" si="10"/>
        <v>142</v>
      </c>
      <c r="R16" s="34">
        <f t="shared" si="2"/>
        <v>15.573060929423482</v>
      </c>
      <c r="S16" s="34">
        <f t="shared" si="11"/>
        <v>242.52022671153617</v>
      </c>
      <c r="T16" s="36">
        <f t="shared" si="4"/>
        <v>22.359014469955913</v>
      </c>
      <c r="U16" s="36">
        <f t="shared" si="5"/>
        <v>25.279759349431</v>
      </c>
      <c r="X16" s="34">
        <f t="shared" si="6"/>
        <v>15.573060929423482</v>
      </c>
      <c r="Y16" s="34">
        <f t="shared" si="12"/>
        <v>242.52022671153617</v>
      </c>
      <c r="AB16" s="61"/>
      <c r="AC16" s="62" t="s">
        <v>25</v>
      </c>
      <c r="AD16" s="63"/>
      <c r="AE16" s="64">
        <v>41632</v>
      </c>
      <c r="AF16" s="56"/>
      <c r="AH16" s="40">
        <f t="shared" si="13"/>
        <v>-677</v>
      </c>
      <c r="AI16" s="65">
        <f t="shared" si="9"/>
        <v>-11509</v>
      </c>
      <c r="AO16" s="50">
        <f t="shared" si="14"/>
        <v>24</v>
      </c>
      <c r="AQ16" s="107"/>
      <c r="AR16" s="107"/>
      <c r="AS16" s="107"/>
      <c r="AT16" s="114" t="s">
        <v>62</v>
      </c>
      <c r="AU16" s="110"/>
      <c r="AV16" s="110"/>
      <c r="AW16" s="110"/>
      <c r="AX16" s="110"/>
    </row>
    <row r="17" spans="1:50">
      <c r="A17" s="50"/>
      <c r="B17" s="127" t="str">
        <f>Dataunderlag!A10</f>
        <v>64E 2c 2a</v>
      </c>
      <c r="C17" s="128"/>
      <c r="D17" s="3"/>
      <c r="E17" s="129"/>
      <c r="F17" s="130"/>
      <c r="G17" s="131"/>
      <c r="H17" s="3"/>
      <c r="I17" s="3"/>
      <c r="J17" s="135"/>
      <c r="K17" s="136"/>
      <c r="L17" s="135"/>
      <c r="M17" s="136"/>
      <c r="N17" s="1">
        <f t="shared" si="15"/>
        <v>0</v>
      </c>
      <c r="O17" s="50">
        <v>1</v>
      </c>
      <c r="P17" s="34" t="b">
        <f t="shared" si="0"/>
        <v>0</v>
      </c>
      <c r="Q17" s="95" t="b">
        <f t="shared" si="10"/>
        <v>0</v>
      </c>
      <c r="R17" s="34" t="b">
        <f t="shared" si="2"/>
        <v>0</v>
      </c>
      <c r="S17" s="34" t="b">
        <f>IF(H17&gt;0,R17^2)</f>
        <v>0</v>
      </c>
      <c r="T17" s="36" t="b">
        <f t="shared" si="4"/>
        <v>0</v>
      </c>
      <c r="U17" s="36" t="b">
        <f t="shared" si="5"/>
        <v>0</v>
      </c>
      <c r="X17" s="34" t="b">
        <f t="shared" si="6"/>
        <v>0</v>
      </c>
      <c r="Y17" s="34" t="b">
        <f t="shared" si="12"/>
        <v>0</v>
      </c>
      <c r="AB17" s="61"/>
      <c r="AC17" s="62" t="s">
        <v>25</v>
      </c>
      <c r="AD17" s="63"/>
      <c r="AE17" s="64">
        <v>41598</v>
      </c>
      <c r="AF17" s="56"/>
      <c r="AH17" s="40">
        <f t="shared" si="13"/>
        <v>-711</v>
      </c>
      <c r="AI17" s="65">
        <f t="shared" si="9"/>
        <v>-12087</v>
      </c>
      <c r="AO17" s="50">
        <f t="shared" si="14"/>
        <v>1</v>
      </c>
      <c r="AQ17" s="107"/>
      <c r="AR17" s="107"/>
      <c r="AS17" s="107"/>
      <c r="AT17" s="107"/>
      <c r="AU17" s="107"/>
      <c r="AV17" s="110"/>
      <c r="AW17" s="110"/>
      <c r="AX17" s="110"/>
    </row>
    <row r="18" spans="1:50">
      <c r="A18" s="50"/>
      <c r="B18" s="127" t="str">
        <f>Dataunderlag!A11</f>
        <v>64E 2c 2c</v>
      </c>
      <c r="C18" s="128"/>
      <c r="D18" s="3"/>
      <c r="E18" s="129"/>
      <c r="F18" s="130"/>
      <c r="G18" s="131"/>
      <c r="H18" s="3"/>
      <c r="I18" s="3"/>
      <c r="J18" s="135"/>
      <c r="K18" s="136"/>
      <c r="L18" s="135"/>
      <c r="M18" s="136"/>
      <c r="N18" s="1">
        <f t="shared" si="15"/>
        <v>0</v>
      </c>
      <c r="O18" s="50">
        <v>1</v>
      </c>
      <c r="P18" s="34" t="b">
        <f t="shared" si="0"/>
        <v>0</v>
      </c>
      <c r="Q18" s="95" t="b">
        <f t="shared" si="10"/>
        <v>0</v>
      </c>
      <c r="R18" s="34" t="b">
        <f t="shared" si="2"/>
        <v>0</v>
      </c>
      <c r="S18" s="34" t="b">
        <f t="shared" si="11"/>
        <v>0</v>
      </c>
      <c r="T18" s="36" t="b">
        <f t="shared" si="4"/>
        <v>0</v>
      </c>
      <c r="U18" s="36" t="b">
        <f t="shared" si="5"/>
        <v>0</v>
      </c>
      <c r="X18" s="34" t="b">
        <f t="shared" si="6"/>
        <v>0</v>
      </c>
      <c r="Y18" s="34" t="b">
        <f t="shared" si="12"/>
        <v>0</v>
      </c>
      <c r="AB18" s="61"/>
      <c r="AC18" s="62" t="s">
        <v>25</v>
      </c>
      <c r="AD18" s="63"/>
      <c r="AE18" s="64">
        <v>41666</v>
      </c>
      <c r="AF18" s="56"/>
      <c r="AH18" s="40">
        <f t="shared" si="13"/>
        <v>-644</v>
      </c>
      <c r="AI18" s="65">
        <f t="shared" si="9"/>
        <v>-10948</v>
      </c>
      <c r="AO18" s="50">
        <f t="shared" si="14"/>
        <v>1</v>
      </c>
      <c r="AQ18" s="123" t="s">
        <v>223</v>
      </c>
      <c r="AR18" s="107"/>
      <c r="AS18" s="107"/>
      <c r="AT18" s="107"/>
      <c r="AU18" s="107"/>
      <c r="AV18" s="110"/>
      <c r="AW18" s="110"/>
      <c r="AX18" s="110"/>
    </row>
    <row r="19" spans="1:50">
      <c r="A19" s="50"/>
      <c r="B19" s="127" t="str">
        <f>Dataunderlag!A12</f>
        <v>64E 2c 2e</v>
      </c>
      <c r="C19" s="128"/>
      <c r="D19" s="3"/>
      <c r="E19" s="129"/>
      <c r="F19" s="130"/>
      <c r="G19" s="131"/>
      <c r="H19" s="3"/>
      <c r="I19" s="3"/>
      <c r="J19" s="135"/>
      <c r="K19" s="136"/>
      <c r="L19" s="135"/>
      <c r="M19" s="136"/>
      <c r="N19" s="1">
        <f t="shared" si="15"/>
        <v>0</v>
      </c>
      <c r="O19" s="50">
        <v>1</v>
      </c>
      <c r="P19" s="34" t="b">
        <f t="shared" si="0"/>
        <v>0</v>
      </c>
      <c r="Q19" s="95" t="b">
        <f t="shared" si="10"/>
        <v>0</v>
      </c>
      <c r="R19" s="34" t="b">
        <f t="shared" si="2"/>
        <v>0</v>
      </c>
      <c r="S19" s="34" t="b">
        <f t="shared" si="11"/>
        <v>0</v>
      </c>
      <c r="T19" s="36" t="b">
        <f t="shared" si="4"/>
        <v>0</v>
      </c>
      <c r="U19" s="36" t="b">
        <f t="shared" si="5"/>
        <v>0</v>
      </c>
      <c r="X19" s="34" t="b">
        <f t="shared" si="6"/>
        <v>0</v>
      </c>
      <c r="Y19" s="34" t="b">
        <f t="shared" si="12"/>
        <v>0</v>
      </c>
      <c r="AB19" s="61"/>
      <c r="AC19" s="62"/>
      <c r="AD19" s="63"/>
      <c r="AE19" s="64"/>
      <c r="AF19" s="56"/>
      <c r="AH19" s="40" t="b">
        <f t="shared" si="13"/>
        <v>0</v>
      </c>
      <c r="AI19" s="65" t="b">
        <f t="shared" si="9"/>
        <v>0</v>
      </c>
      <c r="AO19" s="50">
        <f t="shared" si="14"/>
        <v>1</v>
      </c>
      <c r="AQ19" s="107"/>
      <c r="AR19" s="107"/>
      <c r="AS19" s="107"/>
      <c r="AT19" s="107"/>
      <c r="AU19" s="107"/>
      <c r="AV19" s="110"/>
      <c r="AW19" s="110"/>
      <c r="AX19" s="110"/>
    </row>
    <row r="20" spans="1:50">
      <c r="A20" s="50"/>
      <c r="B20" s="127" t="str">
        <f>Dataunderlag!A13</f>
        <v>64E 2b 6a</v>
      </c>
      <c r="C20" s="128"/>
      <c r="D20" s="3" t="s">
        <v>239</v>
      </c>
      <c r="E20" s="129" t="s">
        <v>244</v>
      </c>
      <c r="F20" s="130"/>
      <c r="G20" s="131"/>
      <c r="H20" s="3">
        <v>9</v>
      </c>
      <c r="I20" s="3">
        <v>3</v>
      </c>
      <c r="J20" s="135">
        <v>42329</v>
      </c>
      <c r="K20" s="136"/>
      <c r="L20" s="135">
        <v>42469</v>
      </c>
      <c r="M20" s="136"/>
      <c r="N20" s="1">
        <f t="shared" si="15"/>
        <v>138</v>
      </c>
      <c r="O20" s="50">
        <v>1</v>
      </c>
      <c r="P20" s="34">
        <f t="shared" si="0"/>
        <v>14.208581983518044</v>
      </c>
      <c r="Q20" s="95">
        <f t="shared" si="10"/>
        <v>138</v>
      </c>
      <c r="R20" s="34">
        <f t="shared" si="2"/>
        <v>5.9622560032480703</v>
      </c>
      <c r="S20" s="34">
        <f t="shared" si="11"/>
        <v>35.548496648267651</v>
      </c>
      <c r="T20" s="36">
        <f t="shared" si="4"/>
        <v>12.748209543780501</v>
      </c>
      <c r="U20" s="36">
        <f t="shared" si="5"/>
        <v>15.668954423255588</v>
      </c>
      <c r="X20" s="34">
        <f t="shared" si="6"/>
        <v>5.9622560032480703</v>
      </c>
      <c r="Y20" s="34">
        <f t="shared" si="12"/>
        <v>35.548496648267651</v>
      </c>
      <c r="AB20" s="61"/>
      <c r="AC20" s="62"/>
      <c r="AD20" s="63"/>
      <c r="AE20" s="64"/>
      <c r="AF20" s="56"/>
      <c r="AH20" s="40" t="b">
        <f t="shared" si="13"/>
        <v>0</v>
      </c>
      <c r="AI20" s="65" t="b">
        <f t="shared" si="9"/>
        <v>0</v>
      </c>
      <c r="AO20" s="50">
        <f t="shared" si="14"/>
        <v>4</v>
      </c>
      <c r="AQ20" s="110" t="s">
        <v>224</v>
      </c>
      <c r="AR20" s="112">
        <v>1</v>
      </c>
      <c r="AS20" s="113" t="s">
        <v>39</v>
      </c>
      <c r="AT20" s="109"/>
      <c r="AU20" s="109"/>
      <c r="AV20" s="110"/>
      <c r="AW20" s="110"/>
      <c r="AX20" s="110"/>
    </row>
    <row r="21" spans="1:50">
      <c r="A21" s="50"/>
      <c r="B21" s="127" t="str">
        <f>Dataunderlag!A14</f>
        <v>64E 2b 6e</v>
      </c>
      <c r="C21" s="128"/>
      <c r="D21" s="3" t="s">
        <v>239</v>
      </c>
      <c r="E21" s="129" t="s">
        <v>246</v>
      </c>
      <c r="F21" s="130"/>
      <c r="G21" s="131"/>
      <c r="H21" s="3">
        <v>0</v>
      </c>
      <c r="I21" s="3">
        <v>0</v>
      </c>
      <c r="J21" s="135"/>
      <c r="K21" s="136"/>
      <c r="L21" s="135"/>
      <c r="M21" s="136"/>
      <c r="N21" s="1">
        <f t="shared" ref="N21:N32" si="16">IF(H21&lt;1,0,Q21)</f>
        <v>0</v>
      </c>
      <c r="O21" s="50">
        <v>1</v>
      </c>
      <c r="P21" s="34" t="b">
        <f t="shared" si="0"/>
        <v>0</v>
      </c>
      <c r="Q21" s="95" t="b">
        <f t="shared" ref="Q21:Q32" si="17">IF(H21&gt;0,DAYS360($J21,$L21))</f>
        <v>0</v>
      </c>
      <c r="R21" s="34" t="b">
        <f t="shared" si="2"/>
        <v>0</v>
      </c>
      <c r="S21" s="34" t="b">
        <f t="shared" ref="S21:S32" si="18">IF(H21&gt;0,R21^2)</f>
        <v>0</v>
      </c>
      <c r="T21" s="36" t="b">
        <f t="shared" si="4"/>
        <v>0</v>
      </c>
      <c r="U21" s="36" t="b">
        <f t="shared" si="5"/>
        <v>0</v>
      </c>
      <c r="X21" s="34" t="b">
        <f t="shared" si="6"/>
        <v>0</v>
      </c>
      <c r="Y21" s="34" t="b">
        <f t="shared" ref="Y21:Y32" si="19">IF(H21&gt;0,(R21)^2)</f>
        <v>0</v>
      </c>
      <c r="AB21" s="61"/>
      <c r="AC21" s="62"/>
      <c r="AD21" s="63"/>
      <c r="AE21" s="64"/>
      <c r="AF21" s="56"/>
      <c r="AH21" s="40" t="b">
        <f t="shared" ref="AH21:AH32" si="20">IF(AC21&gt;0,DAYS360($AJ$7,AE21))</f>
        <v>0</v>
      </c>
      <c r="AI21" s="65" t="b">
        <f t="shared" si="9"/>
        <v>0</v>
      </c>
      <c r="AO21" s="50">
        <f t="shared" ref="AO21:AO32" si="21">I21+O21</f>
        <v>1</v>
      </c>
      <c r="AQ21" s="107"/>
      <c r="AR21" s="112">
        <v>2</v>
      </c>
      <c r="AS21" s="113" t="s">
        <v>40</v>
      </c>
      <c r="AT21" s="109"/>
      <c r="AU21" s="109"/>
      <c r="AV21" s="110"/>
      <c r="AW21" s="110"/>
      <c r="AX21" s="110"/>
    </row>
    <row r="22" spans="1:50">
      <c r="A22" s="50"/>
      <c r="B22" s="127" t="str">
        <f>Dataunderlag!A15</f>
        <v>64E 2b 2c</v>
      </c>
      <c r="C22" s="128"/>
      <c r="D22" s="3" t="s">
        <v>231</v>
      </c>
      <c r="E22" s="129"/>
      <c r="F22" s="130"/>
      <c r="G22" s="131"/>
      <c r="H22" s="3">
        <v>40</v>
      </c>
      <c r="I22" s="3">
        <v>9</v>
      </c>
      <c r="J22" s="135">
        <v>42309</v>
      </c>
      <c r="K22" s="136"/>
      <c r="L22" s="135">
        <v>42470</v>
      </c>
      <c r="M22" s="136"/>
      <c r="N22" s="1">
        <f t="shared" si="16"/>
        <v>159</v>
      </c>
      <c r="O22" s="50">
        <v>1</v>
      </c>
      <c r="P22" s="34">
        <f t="shared" si="0"/>
        <v>8.3240843507214208</v>
      </c>
      <c r="Q22" s="95">
        <f t="shared" si="17"/>
        <v>159</v>
      </c>
      <c r="R22" s="34">
        <f t="shared" si="2"/>
        <v>7.7758370451446623E-2</v>
      </c>
      <c r="S22" s="34">
        <f t="shared" si="18"/>
        <v>6.0463641752644074E-3</v>
      </c>
      <c r="T22" s="36">
        <f t="shared" si="4"/>
        <v>6.8637119109838771</v>
      </c>
      <c r="U22" s="36">
        <f t="shared" si="5"/>
        <v>9.7844567904589645</v>
      </c>
      <c r="X22" s="34">
        <f t="shared" si="6"/>
        <v>7.7758370451446623E-2</v>
      </c>
      <c r="Y22" s="34">
        <f t="shared" si="19"/>
        <v>6.0463641752644074E-3</v>
      </c>
      <c r="AB22" s="61"/>
      <c r="AC22" s="62"/>
      <c r="AD22" s="63"/>
      <c r="AE22" s="64"/>
      <c r="AF22" s="56"/>
      <c r="AH22" s="40" t="b">
        <f t="shared" si="20"/>
        <v>0</v>
      </c>
      <c r="AI22" s="65" t="b">
        <f t="shared" si="9"/>
        <v>0</v>
      </c>
      <c r="AO22" s="50">
        <f t="shared" si="21"/>
        <v>10</v>
      </c>
      <c r="AQ22" s="107"/>
      <c r="AR22" s="112">
        <v>3</v>
      </c>
      <c r="AS22" s="113" t="s">
        <v>41</v>
      </c>
      <c r="AT22" s="109"/>
      <c r="AU22" s="109"/>
      <c r="AV22" s="110"/>
      <c r="AW22" s="110"/>
      <c r="AX22" s="110"/>
    </row>
    <row r="23" spans="1:50">
      <c r="A23" s="50"/>
      <c r="B23" s="127" t="str">
        <f>Dataunderlag!A16</f>
        <v>64E 2b 2g</v>
      </c>
      <c r="C23" s="128"/>
      <c r="D23" s="3"/>
      <c r="E23" s="129"/>
      <c r="F23" s="130"/>
      <c r="G23" s="131"/>
      <c r="H23" s="3"/>
      <c r="I23" s="3"/>
      <c r="J23" s="135"/>
      <c r="K23" s="136"/>
      <c r="L23" s="135"/>
      <c r="M23" s="136"/>
      <c r="N23" s="1">
        <f t="shared" si="16"/>
        <v>0</v>
      </c>
      <c r="O23" s="50">
        <v>1</v>
      </c>
      <c r="P23" s="34" t="b">
        <f t="shared" si="0"/>
        <v>0</v>
      </c>
      <c r="Q23" s="95" t="b">
        <f t="shared" si="17"/>
        <v>0</v>
      </c>
      <c r="R23" s="34" t="b">
        <f t="shared" si="2"/>
        <v>0</v>
      </c>
      <c r="S23" s="34" t="b">
        <f t="shared" si="18"/>
        <v>0</v>
      </c>
      <c r="T23" s="36" t="b">
        <f t="shared" si="4"/>
        <v>0</v>
      </c>
      <c r="U23" s="36" t="b">
        <f t="shared" si="5"/>
        <v>0</v>
      </c>
      <c r="X23" s="34" t="b">
        <f t="shared" si="6"/>
        <v>0</v>
      </c>
      <c r="Y23" s="34" t="b">
        <f t="shared" si="19"/>
        <v>0</v>
      </c>
      <c r="AB23" s="61"/>
      <c r="AC23" s="62"/>
      <c r="AD23" s="63"/>
      <c r="AE23" s="64"/>
      <c r="AF23" s="56"/>
      <c r="AH23" s="40" t="b">
        <f t="shared" si="20"/>
        <v>0</v>
      </c>
      <c r="AI23" s="65" t="b">
        <f t="shared" si="9"/>
        <v>0</v>
      </c>
      <c r="AO23" s="50">
        <f t="shared" si="21"/>
        <v>1</v>
      </c>
      <c r="AQ23" s="107"/>
      <c r="AR23" s="112">
        <v>4</v>
      </c>
      <c r="AS23" s="113" t="s">
        <v>42</v>
      </c>
      <c r="AT23" s="109"/>
      <c r="AU23" s="109"/>
      <c r="AV23" s="110"/>
      <c r="AW23" s="110"/>
      <c r="AX23" s="110"/>
    </row>
    <row r="24" spans="1:50">
      <c r="A24" s="50"/>
      <c r="B24" s="127" t="str">
        <f>Dataunderlag!A17</f>
        <v>64E 2c 2g</v>
      </c>
      <c r="C24" s="128"/>
      <c r="D24" s="3"/>
      <c r="E24" s="129"/>
      <c r="F24" s="130"/>
      <c r="G24" s="131"/>
      <c r="H24" s="3"/>
      <c r="I24" s="3"/>
      <c r="J24" s="135"/>
      <c r="K24" s="136"/>
      <c r="L24" s="135"/>
      <c r="M24" s="136"/>
      <c r="N24" s="1">
        <f t="shared" si="16"/>
        <v>0</v>
      </c>
      <c r="O24" s="50">
        <v>1</v>
      </c>
      <c r="P24" s="34" t="b">
        <f t="shared" si="0"/>
        <v>0</v>
      </c>
      <c r="Q24" s="95" t="b">
        <f t="shared" si="17"/>
        <v>0</v>
      </c>
      <c r="R24" s="34" t="b">
        <f t="shared" si="2"/>
        <v>0</v>
      </c>
      <c r="S24" s="34" t="b">
        <f t="shared" si="18"/>
        <v>0</v>
      </c>
      <c r="T24" s="36" t="b">
        <f t="shared" si="4"/>
        <v>0</v>
      </c>
      <c r="U24" s="36" t="b">
        <f t="shared" si="5"/>
        <v>0</v>
      </c>
      <c r="X24" s="34" t="b">
        <f t="shared" si="6"/>
        <v>0</v>
      </c>
      <c r="Y24" s="34" t="b">
        <f t="shared" si="19"/>
        <v>0</v>
      </c>
      <c r="AB24" s="61"/>
      <c r="AC24" s="62"/>
      <c r="AD24" s="63"/>
      <c r="AE24" s="64"/>
      <c r="AF24" s="56"/>
      <c r="AH24" s="40" t="b">
        <f t="shared" si="20"/>
        <v>0</v>
      </c>
      <c r="AI24" s="65" t="b">
        <f t="shared" si="9"/>
        <v>0</v>
      </c>
      <c r="AO24" s="50">
        <f t="shared" si="21"/>
        <v>1</v>
      </c>
      <c r="AQ24" s="107"/>
      <c r="AR24" s="112">
        <v>5</v>
      </c>
      <c r="AS24" s="114" t="s">
        <v>52</v>
      </c>
      <c r="AT24" s="109"/>
      <c r="AU24" s="109"/>
      <c r="AV24" s="110"/>
      <c r="AW24" s="110"/>
      <c r="AX24" s="110"/>
    </row>
    <row r="25" spans="1:50">
      <c r="A25" s="50"/>
      <c r="B25" s="127" t="str">
        <f>Dataunderlag!A18</f>
        <v>64E 2b 6c</v>
      </c>
      <c r="C25" s="128"/>
      <c r="D25" s="3" t="s">
        <v>239</v>
      </c>
      <c r="E25" s="129" t="s">
        <v>245</v>
      </c>
      <c r="F25" s="130"/>
      <c r="G25" s="131"/>
      <c r="H25" s="3">
        <v>9</v>
      </c>
      <c r="I25" s="3">
        <v>2</v>
      </c>
      <c r="J25" s="135">
        <v>42330</v>
      </c>
      <c r="K25" s="136"/>
      <c r="L25" s="135">
        <v>42470</v>
      </c>
      <c r="M25" s="136"/>
      <c r="N25" s="1">
        <f t="shared" si="16"/>
        <v>138</v>
      </c>
      <c r="O25" s="50">
        <v>1</v>
      </c>
      <c r="P25" s="34">
        <f t="shared" si="0"/>
        <v>9.4723879890120291</v>
      </c>
      <c r="Q25" s="95">
        <f t="shared" si="17"/>
        <v>138</v>
      </c>
      <c r="R25" s="34">
        <f t="shared" si="2"/>
        <v>1.2260620087420548</v>
      </c>
      <c r="S25" s="34">
        <f t="shared" si="18"/>
        <v>1.5032280492806025</v>
      </c>
      <c r="T25" s="36">
        <f t="shared" si="4"/>
        <v>8.0120155492744853</v>
      </c>
      <c r="U25" s="36">
        <f t="shared" si="5"/>
        <v>10.932760428749573</v>
      </c>
      <c r="X25" s="34">
        <f t="shared" si="6"/>
        <v>1.2260620087420548</v>
      </c>
      <c r="Y25" s="34">
        <f t="shared" si="19"/>
        <v>1.5032280492806025</v>
      </c>
      <c r="AB25" s="61"/>
      <c r="AC25" s="62"/>
      <c r="AD25" s="63"/>
      <c r="AE25" s="64"/>
      <c r="AF25" s="56"/>
      <c r="AH25" s="40" t="b">
        <f t="shared" si="20"/>
        <v>0</v>
      </c>
      <c r="AI25" s="65" t="b">
        <f t="shared" si="9"/>
        <v>0</v>
      </c>
      <c r="AO25" s="50">
        <f t="shared" si="21"/>
        <v>3</v>
      </c>
      <c r="AQ25" s="107"/>
      <c r="AR25" s="112">
        <v>6</v>
      </c>
      <c r="AS25" s="113" t="s">
        <v>43</v>
      </c>
      <c r="AT25" s="109"/>
      <c r="AU25" s="109"/>
      <c r="AV25" s="110"/>
      <c r="AW25" s="110"/>
      <c r="AX25" s="110"/>
    </row>
    <row r="26" spans="1:50">
      <c r="A26" s="50"/>
      <c r="B26" s="127" t="str">
        <f>Dataunderlag!A19</f>
        <v>64E 2b 6g</v>
      </c>
      <c r="C26" s="128"/>
      <c r="D26" s="3" t="s">
        <v>239</v>
      </c>
      <c r="E26" s="129" t="s">
        <v>247</v>
      </c>
      <c r="F26" s="130"/>
      <c r="G26" s="131"/>
      <c r="H26" s="3">
        <v>10</v>
      </c>
      <c r="I26" s="3">
        <v>7</v>
      </c>
      <c r="J26" s="135">
        <v>42329</v>
      </c>
      <c r="K26" s="136"/>
      <c r="L26" s="135">
        <v>42454</v>
      </c>
      <c r="M26" s="136"/>
      <c r="N26" s="1">
        <f t="shared" si="16"/>
        <v>124</v>
      </c>
      <c r="O26" s="50">
        <v>1</v>
      </c>
      <c r="P26" s="34">
        <f t="shared" si="0"/>
        <v>33.206831119544589</v>
      </c>
      <c r="Q26" s="95">
        <f t="shared" si="17"/>
        <v>124</v>
      </c>
      <c r="R26" s="34">
        <f t="shared" si="2"/>
        <v>24.960505139274616</v>
      </c>
      <c r="S26" s="34">
        <f t="shared" si="18"/>
        <v>623.02681680775459</v>
      </c>
      <c r="T26" s="36">
        <f t="shared" si="4"/>
        <v>31.746458679807045</v>
      </c>
      <c r="U26" s="36">
        <f t="shared" si="5"/>
        <v>34.667203559282136</v>
      </c>
      <c r="X26" s="34">
        <f t="shared" si="6"/>
        <v>24.960505139274616</v>
      </c>
      <c r="Y26" s="34">
        <f t="shared" si="19"/>
        <v>623.02681680775459</v>
      </c>
      <c r="AB26" s="61"/>
      <c r="AC26" s="62"/>
      <c r="AD26" s="63"/>
      <c r="AE26" s="64"/>
      <c r="AF26" s="56"/>
      <c r="AH26" s="40" t="b">
        <f t="shared" si="20"/>
        <v>0</v>
      </c>
      <c r="AI26" s="65" t="b">
        <f t="shared" si="9"/>
        <v>0</v>
      </c>
      <c r="AO26" s="50">
        <f t="shared" si="21"/>
        <v>8</v>
      </c>
      <c r="AQ26" s="107"/>
      <c r="AR26" s="112">
        <v>7</v>
      </c>
      <c r="AS26" s="113" t="s">
        <v>44</v>
      </c>
      <c r="AT26" s="109"/>
      <c r="AU26" s="109"/>
      <c r="AV26" s="110"/>
      <c r="AW26" s="110"/>
      <c r="AX26" s="110"/>
    </row>
    <row r="27" spans="1:50">
      <c r="A27" s="50"/>
      <c r="B27" s="127" t="str">
        <f>Dataunderlag!A20</f>
        <v>64E 2b 8a</v>
      </c>
      <c r="C27" s="128"/>
      <c r="D27" s="3" t="s">
        <v>239</v>
      </c>
      <c r="E27" s="129" t="s">
        <v>240</v>
      </c>
      <c r="F27" s="130"/>
      <c r="G27" s="131"/>
      <c r="H27" s="3">
        <v>9</v>
      </c>
      <c r="I27" s="3">
        <v>3</v>
      </c>
      <c r="J27" s="135">
        <v>42329</v>
      </c>
      <c r="K27" s="136"/>
      <c r="L27" s="135">
        <v>42459</v>
      </c>
      <c r="M27" s="136"/>
      <c r="N27" s="1">
        <f t="shared" si="16"/>
        <v>129</v>
      </c>
      <c r="O27" s="50">
        <v>1</v>
      </c>
      <c r="P27" s="34">
        <f t="shared" si="0"/>
        <v>15.199878400972793</v>
      </c>
      <c r="Q27" s="95">
        <f t="shared" si="17"/>
        <v>129</v>
      </c>
      <c r="R27" s="34">
        <f t="shared" si="2"/>
        <v>6.9535524207028185</v>
      </c>
      <c r="S27" s="34">
        <f t="shared" si="18"/>
        <v>48.35189126746203</v>
      </c>
      <c r="T27" s="36">
        <f t="shared" si="4"/>
        <v>13.739505961235249</v>
      </c>
      <c r="U27" s="36">
        <f t="shared" si="5"/>
        <v>16.660250840710336</v>
      </c>
      <c r="X27" s="34">
        <f t="shared" si="6"/>
        <v>6.9535524207028185</v>
      </c>
      <c r="Y27" s="34">
        <f t="shared" si="19"/>
        <v>48.35189126746203</v>
      </c>
      <c r="AB27" s="61"/>
      <c r="AC27" s="62"/>
      <c r="AD27" s="63"/>
      <c r="AE27" s="64"/>
      <c r="AF27" s="56"/>
      <c r="AH27" s="40" t="b">
        <f t="shared" si="20"/>
        <v>0</v>
      </c>
      <c r="AI27" s="65" t="b">
        <f t="shared" si="9"/>
        <v>0</v>
      </c>
      <c r="AO27" s="50">
        <f t="shared" si="21"/>
        <v>4</v>
      </c>
      <c r="AQ27" s="107"/>
      <c r="AR27" s="112">
        <v>8</v>
      </c>
      <c r="AS27" s="114" t="s">
        <v>50</v>
      </c>
      <c r="AT27" s="109"/>
      <c r="AU27" s="109"/>
      <c r="AV27" s="110"/>
      <c r="AW27" s="110"/>
      <c r="AX27" s="110"/>
    </row>
    <row r="28" spans="1:50">
      <c r="A28" s="50"/>
      <c r="B28" s="127" t="str">
        <f>Dataunderlag!A21</f>
        <v>64E 2b 8c</v>
      </c>
      <c r="C28" s="128"/>
      <c r="D28" s="3" t="s">
        <v>239</v>
      </c>
      <c r="E28" s="129" t="s">
        <v>241</v>
      </c>
      <c r="F28" s="130"/>
      <c r="G28" s="131"/>
      <c r="H28" s="3">
        <v>5</v>
      </c>
      <c r="I28" s="3">
        <v>0</v>
      </c>
      <c r="J28" s="135">
        <v>42329</v>
      </c>
      <c r="K28" s="136"/>
      <c r="L28" s="135">
        <v>42459</v>
      </c>
      <c r="M28" s="136"/>
      <c r="N28" s="1">
        <f t="shared" si="16"/>
        <v>129</v>
      </c>
      <c r="O28" s="50">
        <v>1</v>
      </c>
      <c r="P28" s="34">
        <f t="shared" si="0"/>
        <v>0</v>
      </c>
      <c r="Q28" s="95">
        <f t="shared" si="17"/>
        <v>129</v>
      </c>
      <c r="R28" s="34">
        <f t="shared" si="2"/>
        <v>-8.2463259802699742</v>
      </c>
      <c r="S28" s="34">
        <f t="shared" si="18"/>
        <v>68.001892172875557</v>
      </c>
      <c r="T28" s="36">
        <f t="shared" si="4"/>
        <v>-1.4603724397375439</v>
      </c>
      <c r="U28" s="36">
        <f t="shared" si="5"/>
        <v>1.4603724397375439</v>
      </c>
      <c r="X28" s="34">
        <f t="shared" si="6"/>
        <v>-8.2463259802699742</v>
      </c>
      <c r="Y28" s="34">
        <f t="shared" si="19"/>
        <v>68.001892172875557</v>
      </c>
      <c r="AB28" s="61"/>
      <c r="AC28" s="62"/>
      <c r="AD28" s="63"/>
      <c r="AE28" s="64"/>
      <c r="AF28" s="56"/>
      <c r="AH28" s="40" t="b">
        <f t="shared" si="20"/>
        <v>0</v>
      </c>
      <c r="AI28" s="65" t="b">
        <f t="shared" si="9"/>
        <v>0</v>
      </c>
      <c r="AO28" s="50">
        <f t="shared" si="21"/>
        <v>1</v>
      </c>
      <c r="AQ28" s="107"/>
      <c r="AR28" s="112">
        <v>9</v>
      </c>
      <c r="AS28" s="114" t="s">
        <v>51</v>
      </c>
      <c r="AT28" s="109"/>
      <c r="AU28" s="109"/>
      <c r="AV28" s="110"/>
      <c r="AW28" s="110"/>
      <c r="AX28" s="110"/>
    </row>
    <row r="29" spans="1:50">
      <c r="A29" s="50"/>
      <c r="B29" s="127" t="str">
        <f>Dataunderlag!A22</f>
        <v>64E 2b 8e</v>
      </c>
      <c r="C29" s="128"/>
      <c r="D29" s="3" t="s">
        <v>239</v>
      </c>
      <c r="E29" s="129" t="s">
        <v>242</v>
      </c>
      <c r="F29" s="130"/>
      <c r="G29" s="131"/>
      <c r="H29" s="3">
        <v>3</v>
      </c>
      <c r="I29" s="3">
        <v>1</v>
      </c>
      <c r="J29" s="135">
        <v>42329</v>
      </c>
      <c r="K29" s="136"/>
      <c r="L29" s="135">
        <v>42459</v>
      </c>
      <c r="M29" s="136"/>
      <c r="N29" s="1">
        <f t="shared" si="16"/>
        <v>129</v>
      </c>
      <c r="O29" s="50">
        <v>1</v>
      </c>
      <c r="P29" s="34">
        <f t="shared" si="0"/>
        <v>15.199878400972793</v>
      </c>
      <c r="Q29" s="95">
        <f t="shared" si="17"/>
        <v>129</v>
      </c>
      <c r="R29" s="34">
        <f t="shared" si="2"/>
        <v>6.9535524207028185</v>
      </c>
      <c r="S29" s="34">
        <f t="shared" si="18"/>
        <v>48.35189126746203</v>
      </c>
      <c r="T29" s="36">
        <f t="shared" si="4"/>
        <v>13.739505961235249</v>
      </c>
      <c r="U29" s="36">
        <f t="shared" si="5"/>
        <v>16.660250840710336</v>
      </c>
      <c r="X29" s="34">
        <f t="shared" si="6"/>
        <v>6.9535524207028185</v>
      </c>
      <c r="Y29" s="34">
        <f t="shared" si="19"/>
        <v>48.35189126746203</v>
      </c>
      <c r="AB29" s="61"/>
      <c r="AC29" s="62"/>
      <c r="AD29" s="63"/>
      <c r="AE29" s="64"/>
      <c r="AF29" s="56"/>
      <c r="AH29" s="40" t="b">
        <f t="shared" si="20"/>
        <v>0</v>
      </c>
      <c r="AI29" s="65" t="b">
        <f t="shared" si="9"/>
        <v>0</v>
      </c>
      <c r="AO29" s="50">
        <f t="shared" si="21"/>
        <v>2</v>
      </c>
      <c r="AQ29" s="107"/>
      <c r="AR29" s="107"/>
      <c r="AS29" s="107"/>
      <c r="AT29" s="107"/>
      <c r="AU29" s="107"/>
      <c r="AV29" s="110"/>
      <c r="AW29" s="110"/>
      <c r="AX29" s="110"/>
    </row>
    <row r="30" spans="1:50">
      <c r="A30" s="50"/>
      <c r="B30" s="127" t="str">
        <f>Dataunderlag!A23</f>
        <v>64E 2b 8g</v>
      </c>
      <c r="C30" s="128"/>
      <c r="D30" s="3" t="s">
        <v>239</v>
      </c>
      <c r="E30" s="129" t="s">
        <v>243</v>
      </c>
      <c r="F30" s="130"/>
      <c r="G30" s="131"/>
      <c r="H30" s="3">
        <v>7</v>
      </c>
      <c r="I30" s="3">
        <v>0</v>
      </c>
      <c r="J30" s="135">
        <v>42329</v>
      </c>
      <c r="K30" s="136"/>
      <c r="L30" s="135">
        <v>42454</v>
      </c>
      <c r="M30" s="136"/>
      <c r="N30" s="1">
        <f t="shared" si="16"/>
        <v>124</v>
      </c>
      <c r="O30" s="50">
        <v>1</v>
      </c>
      <c r="P30" s="34">
        <f t="shared" si="0"/>
        <v>0</v>
      </c>
      <c r="Q30" s="95">
        <f t="shared" si="17"/>
        <v>124</v>
      </c>
      <c r="R30" s="34">
        <f t="shared" si="2"/>
        <v>-8.2463259802699742</v>
      </c>
      <c r="S30" s="34">
        <f t="shared" si="18"/>
        <v>68.001892172875557</v>
      </c>
      <c r="T30" s="36">
        <f t="shared" si="4"/>
        <v>-1.4603724397375439</v>
      </c>
      <c r="U30" s="36">
        <f t="shared" si="5"/>
        <v>1.4603724397375439</v>
      </c>
      <c r="X30" s="34">
        <f t="shared" si="6"/>
        <v>-8.2463259802699742</v>
      </c>
      <c r="Y30" s="34">
        <f t="shared" si="19"/>
        <v>68.001892172875557</v>
      </c>
      <c r="AB30" s="61"/>
      <c r="AC30" s="62"/>
      <c r="AD30" s="63"/>
      <c r="AE30" s="64"/>
      <c r="AF30" s="56"/>
      <c r="AH30" s="40" t="b">
        <f t="shared" si="20"/>
        <v>0</v>
      </c>
      <c r="AI30" s="65" t="b">
        <f t="shared" si="9"/>
        <v>0</v>
      </c>
      <c r="AO30" s="50">
        <f t="shared" si="21"/>
        <v>1</v>
      </c>
      <c r="AQ30" s="107"/>
      <c r="AR30" s="107"/>
      <c r="AS30" s="107"/>
      <c r="AT30" s="107"/>
      <c r="AU30" s="107"/>
      <c r="AV30" s="110"/>
      <c r="AW30" s="110"/>
      <c r="AX30" s="110"/>
    </row>
    <row r="31" spans="1:50">
      <c r="A31" s="50"/>
      <c r="B31" s="127" t="str">
        <f>Dataunderlag!A24</f>
        <v>64E 3b 0c</v>
      </c>
      <c r="C31" s="128"/>
      <c r="D31" s="3" t="s">
        <v>237</v>
      </c>
      <c r="E31" s="129" t="s">
        <v>238</v>
      </c>
      <c r="F31" s="130"/>
      <c r="G31" s="131"/>
      <c r="H31" s="3">
        <v>9</v>
      </c>
      <c r="I31" s="3">
        <v>1</v>
      </c>
      <c r="J31" s="135">
        <v>42329</v>
      </c>
      <c r="K31" s="136"/>
      <c r="L31" s="135">
        <v>42459</v>
      </c>
      <c r="M31" s="136"/>
      <c r="N31" s="1">
        <f t="shared" si="16"/>
        <v>129</v>
      </c>
      <c r="O31" s="50">
        <v>1</v>
      </c>
      <c r="P31" s="34">
        <f t="shared" si="0"/>
        <v>5.0666261336575973</v>
      </c>
      <c r="Q31" s="95">
        <f t="shared" si="17"/>
        <v>129</v>
      </c>
      <c r="R31" s="34">
        <f t="shared" si="2"/>
        <v>-3.1796998466123769</v>
      </c>
      <c r="S31" s="34">
        <f t="shared" si="18"/>
        <v>10.110491114546774</v>
      </c>
      <c r="T31" s="36">
        <f t="shared" si="4"/>
        <v>3.6062536939200536</v>
      </c>
      <c r="U31" s="36">
        <f t="shared" si="5"/>
        <v>6.526998573395141</v>
      </c>
      <c r="X31" s="34">
        <f t="shared" si="6"/>
        <v>-3.1796998466123769</v>
      </c>
      <c r="Y31" s="34">
        <f t="shared" si="19"/>
        <v>10.110491114546774</v>
      </c>
      <c r="AB31" s="61"/>
      <c r="AC31" s="62"/>
      <c r="AD31" s="63"/>
      <c r="AE31" s="64"/>
      <c r="AF31" s="56"/>
      <c r="AH31" s="40" t="b">
        <f t="shared" si="20"/>
        <v>0</v>
      </c>
      <c r="AI31" s="65" t="b">
        <f t="shared" si="9"/>
        <v>0</v>
      </c>
      <c r="AO31" s="50">
        <f t="shared" si="21"/>
        <v>2</v>
      </c>
      <c r="AQ31" s="111" t="s">
        <v>37</v>
      </c>
      <c r="AR31" s="107"/>
      <c r="AS31" s="107"/>
      <c r="AT31" s="107"/>
      <c r="AU31" s="107"/>
      <c r="AV31" s="110"/>
      <c r="AW31" s="110"/>
      <c r="AX31" s="110"/>
    </row>
    <row r="32" spans="1:50">
      <c r="A32" s="50"/>
      <c r="B32" s="127" t="str">
        <f>Dataunderlag!A25</f>
        <v>64E 1a 6c</v>
      </c>
      <c r="C32" s="128"/>
      <c r="D32" s="3"/>
      <c r="E32" s="129"/>
      <c r="F32" s="130"/>
      <c r="G32" s="131"/>
      <c r="H32" s="3"/>
      <c r="I32" s="3"/>
      <c r="J32" s="135"/>
      <c r="K32" s="136"/>
      <c r="L32" s="135"/>
      <c r="M32" s="136"/>
      <c r="N32" s="1">
        <f t="shared" si="16"/>
        <v>0</v>
      </c>
      <c r="O32" s="50">
        <v>1</v>
      </c>
      <c r="P32" s="34" t="b">
        <f t="shared" si="0"/>
        <v>0</v>
      </c>
      <c r="Q32" s="95" t="b">
        <f t="shared" si="17"/>
        <v>0</v>
      </c>
      <c r="R32" s="34" t="b">
        <f t="shared" si="2"/>
        <v>0</v>
      </c>
      <c r="S32" s="34" t="b">
        <f t="shared" si="18"/>
        <v>0</v>
      </c>
      <c r="T32" s="36" t="b">
        <f t="shared" si="4"/>
        <v>0</v>
      </c>
      <c r="U32" s="36" t="b">
        <f t="shared" si="5"/>
        <v>0</v>
      </c>
      <c r="X32" s="34" t="b">
        <f t="shared" si="6"/>
        <v>0</v>
      </c>
      <c r="Y32" s="34" t="b">
        <f t="shared" si="19"/>
        <v>0</v>
      </c>
      <c r="AB32" s="61"/>
      <c r="AC32" s="62"/>
      <c r="AD32" s="63"/>
      <c r="AE32" s="64"/>
      <c r="AF32" s="56"/>
      <c r="AH32" s="40" t="b">
        <f t="shared" si="20"/>
        <v>0</v>
      </c>
      <c r="AI32" s="65" t="b">
        <f t="shared" si="9"/>
        <v>0</v>
      </c>
      <c r="AO32" s="50">
        <f t="shared" si="21"/>
        <v>1</v>
      </c>
      <c r="AQ32" s="110" t="s">
        <v>47</v>
      </c>
      <c r="AR32" s="107"/>
      <c r="AS32" s="107"/>
      <c r="AT32" s="107"/>
      <c r="AU32" s="107"/>
      <c r="AV32" s="110"/>
      <c r="AW32" s="110"/>
      <c r="AX32" s="110"/>
    </row>
    <row r="33" spans="1:50">
      <c r="A33" s="50"/>
      <c r="B33" s="127" t="str">
        <f>Dataunderlag!A26</f>
        <v>64E 1a 6e</v>
      </c>
      <c r="C33" s="128"/>
      <c r="D33" s="3"/>
      <c r="E33" s="129"/>
      <c r="F33" s="130"/>
      <c r="G33" s="131"/>
      <c r="H33" s="3"/>
      <c r="I33" s="3"/>
      <c r="J33" s="135"/>
      <c r="K33" s="136"/>
      <c r="L33" s="135"/>
      <c r="M33" s="136"/>
      <c r="N33" s="1">
        <f t="shared" ref="N33:N45" si="22">IF(H33&lt;1,0,Q33)</f>
        <v>0</v>
      </c>
      <c r="O33" s="50">
        <v>1</v>
      </c>
      <c r="P33" s="34" t="b">
        <f t="shared" si="0"/>
        <v>0</v>
      </c>
      <c r="Q33" s="95" t="b">
        <f t="shared" ref="Q33:Q45" si="23">IF(H33&gt;0,DAYS360($J33,$L33))</f>
        <v>0</v>
      </c>
      <c r="R33" s="34" t="b">
        <f t="shared" si="2"/>
        <v>0</v>
      </c>
      <c r="S33" s="34" t="b">
        <f t="shared" ref="S33:S45" si="24">IF(H33&gt;0,R33^2)</f>
        <v>0</v>
      </c>
      <c r="T33" s="36" t="b">
        <f t="shared" si="4"/>
        <v>0</v>
      </c>
      <c r="U33" s="36" t="b">
        <f t="shared" si="5"/>
        <v>0</v>
      </c>
      <c r="X33" s="34" t="b">
        <f t="shared" si="6"/>
        <v>0</v>
      </c>
      <c r="Y33" s="34" t="b">
        <f t="shared" ref="Y33:Y45" si="25">IF(H33&gt;0,(R33)^2)</f>
        <v>0</v>
      </c>
      <c r="AB33" s="61"/>
      <c r="AC33" s="62"/>
      <c r="AD33" s="63"/>
      <c r="AE33" s="64"/>
      <c r="AF33" s="56"/>
      <c r="AH33" s="40" t="b">
        <f t="shared" ref="AH33:AH45" si="26">IF(AC33&gt;0,DAYS360($AJ$7,AE33))</f>
        <v>0</v>
      </c>
      <c r="AI33" s="65" t="b">
        <f t="shared" si="9"/>
        <v>0</v>
      </c>
      <c r="AO33" s="50">
        <f t="shared" ref="AO33:AO45" si="27">I33+O33</f>
        <v>1</v>
      </c>
      <c r="AQ33" s="110" t="s">
        <v>49</v>
      </c>
      <c r="AR33" s="107"/>
      <c r="AS33" s="107"/>
      <c r="AT33" s="107"/>
      <c r="AU33" s="107"/>
      <c r="AV33" s="107"/>
      <c r="AW33" s="107"/>
      <c r="AX33" s="107"/>
    </row>
    <row r="34" spans="1:50">
      <c r="A34" s="50"/>
      <c r="B34" s="127" t="str">
        <f>Dataunderlag!A27</f>
        <v>64E 1a 6g</v>
      </c>
      <c r="C34" s="128"/>
      <c r="D34" s="3"/>
      <c r="E34" s="129"/>
      <c r="F34" s="130"/>
      <c r="G34" s="131"/>
      <c r="H34" s="3"/>
      <c r="I34" s="3"/>
      <c r="J34" s="135"/>
      <c r="K34" s="136"/>
      <c r="L34" s="135"/>
      <c r="M34" s="136"/>
      <c r="N34" s="1">
        <f t="shared" si="22"/>
        <v>0</v>
      </c>
      <c r="O34" s="50">
        <v>1</v>
      </c>
      <c r="P34" s="34" t="b">
        <f t="shared" si="0"/>
        <v>0</v>
      </c>
      <c r="Q34" s="95" t="b">
        <f t="shared" si="23"/>
        <v>0</v>
      </c>
      <c r="R34" s="34" t="b">
        <f t="shared" si="2"/>
        <v>0</v>
      </c>
      <c r="S34" s="34" t="b">
        <f t="shared" si="24"/>
        <v>0</v>
      </c>
      <c r="T34" s="36" t="b">
        <f t="shared" si="4"/>
        <v>0</v>
      </c>
      <c r="U34" s="36" t="b">
        <f t="shared" si="5"/>
        <v>0</v>
      </c>
      <c r="X34" s="34" t="b">
        <f t="shared" si="6"/>
        <v>0</v>
      </c>
      <c r="Y34" s="34" t="b">
        <f t="shared" si="25"/>
        <v>0</v>
      </c>
      <c r="AB34" s="61"/>
      <c r="AC34" s="62"/>
      <c r="AD34" s="63"/>
      <c r="AE34" s="64"/>
      <c r="AF34" s="56"/>
      <c r="AH34" s="40" t="b">
        <f t="shared" si="26"/>
        <v>0</v>
      </c>
      <c r="AI34" s="65" t="b">
        <f t="shared" si="9"/>
        <v>0</v>
      </c>
      <c r="AO34" s="50">
        <f t="shared" si="27"/>
        <v>1</v>
      </c>
      <c r="AQ34" s="110" t="s">
        <v>48</v>
      </c>
      <c r="AR34" s="107"/>
      <c r="AS34" s="107"/>
      <c r="AT34" s="107"/>
      <c r="AU34" s="107"/>
      <c r="AV34" s="107"/>
      <c r="AW34" s="107"/>
      <c r="AX34" s="107"/>
    </row>
    <row r="35" spans="1:50">
      <c r="A35" s="50"/>
      <c r="B35" s="127" t="str">
        <f>Dataunderlag!A28</f>
        <v>64E 1b 6a</v>
      </c>
      <c r="C35" s="128"/>
      <c r="D35" s="3"/>
      <c r="E35" s="129"/>
      <c r="F35" s="130"/>
      <c r="G35" s="131"/>
      <c r="H35" s="3"/>
      <c r="I35" s="3"/>
      <c r="J35" s="135"/>
      <c r="K35" s="136"/>
      <c r="L35" s="135"/>
      <c r="M35" s="136"/>
      <c r="N35" s="1">
        <f t="shared" si="22"/>
        <v>0</v>
      </c>
      <c r="O35" s="50">
        <v>1</v>
      </c>
      <c r="P35" s="34" t="b">
        <f t="shared" si="0"/>
        <v>0</v>
      </c>
      <c r="Q35" s="95" t="b">
        <f t="shared" si="23"/>
        <v>0</v>
      </c>
      <c r="R35" s="34" t="b">
        <f t="shared" si="2"/>
        <v>0</v>
      </c>
      <c r="S35" s="34" t="b">
        <f t="shared" si="24"/>
        <v>0</v>
      </c>
      <c r="T35" s="36" t="b">
        <f t="shared" si="4"/>
        <v>0</v>
      </c>
      <c r="U35" s="36" t="b">
        <f t="shared" si="5"/>
        <v>0</v>
      </c>
      <c r="X35" s="34" t="b">
        <f t="shared" si="6"/>
        <v>0</v>
      </c>
      <c r="Y35" s="34" t="b">
        <f t="shared" si="25"/>
        <v>0</v>
      </c>
      <c r="AB35" s="61"/>
      <c r="AC35" s="62"/>
      <c r="AD35" s="63"/>
      <c r="AE35" s="64"/>
      <c r="AF35" s="56"/>
      <c r="AH35" s="40" t="b">
        <f t="shared" si="26"/>
        <v>0</v>
      </c>
      <c r="AI35" s="65" t="b">
        <f t="shared" si="9"/>
        <v>0</v>
      </c>
      <c r="AO35" s="50">
        <f t="shared" si="27"/>
        <v>1</v>
      </c>
      <c r="AQ35" s="110" t="s">
        <v>46</v>
      </c>
      <c r="AR35" s="107"/>
      <c r="AS35" s="107"/>
      <c r="AT35" s="107"/>
      <c r="AU35" s="107"/>
      <c r="AV35" s="107"/>
      <c r="AW35" s="107"/>
      <c r="AX35" s="107"/>
    </row>
    <row r="36" spans="1:50">
      <c r="A36" s="50"/>
      <c r="B36" s="127" t="str">
        <f>Dataunderlag!A29</f>
        <v>64E 1b 6c</v>
      </c>
      <c r="C36" s="128"/>
      <c r="D36" s="3" t="s">
        <v>264</v>
      </c>
      <c r="E36" s="129"/>
      <c r="F36" s="130"/>
      <c r="G36" s="131"/>
      <c r="H36" s="3">
        <v>10</v>
      </c>
      <c r="I36" s="3">
        <v>0</v>
      </c>
      <c r="J36" s="135">
        <v>42299</v>
      </c>
      <c r="K36" s="136"/>
      <c r="L36" s="135">
        <v>42470</v>
      </c>
      <c r="M36" s="136"/>
      <c r="N36" s="1">
        <f t="shared" si="22"/>
        <v>168</v>
      </c>
      <c r="O36" s="50">
        <v>1</v>
      </c>
      <c r="P36" s="34">
        <f t="shared" si="0"/>
        <v>0</v>
      </c>
      <c r="Q36" s="95">
        <f t="shared" si="23"/>
        <v>168</v>
      </c>
      <c r="R36" s="34">
        <f t="shared" si="2"/>
        <v>-8.2463259802699742</v>
      </c>
      <c r="S36" s="34">
        <f t="shared" si="24"/>
        <v>68.001892172875557</v>
      </c>
      <c r="T36" s="36">
        <f t="shared" si="4"/>
        <v>-1.4603724397375439</v>
      </c>
      <c r="U36" s="36">
        <f t="shared" si="5"/>
        <v>1.4603724397375439</v>
      </c>
      <c r="X36" s="34">
        <f t="shared" si="6"/>
        <v>-8.2463259802699742</v>
      </c>
      <c r="Y36" s="34">
        <f t="shared" si="25"/>
        <v>68.001892172875557</v>
      </c>
      <c r="AB36" s="61"/>
      <c r="AC36" s="62"/>
      <c r="AD36" s="63"/>
      <c r="AE36" s="64"/>
      <c r="AF36" s="56"/>
      <c r="AH36" s="40" t="b">
        <f t="shared" si="26"/>
        <v>0</v>
      </c>
      <c r="AI36" s="65" t="b">
        <f t="shared" si="9"/>
        <v>0</v>
      </c>
      <c r="AO36" s="50">
        <f t="shared" si="27"/>
        <v>1</v>
      </c>
      <c r="AQ36" s="107"/>
      <c r="AR36" s="107"/>
      <c r="AS36" s="107"/>
      <c r="AT36" s="107"/>
      <c r="AU36" s="107"/>
      <c r="AV36" s="107"/>
      <c r="AW36" s="107"/>
      <c r="AX36" s="107"/>
    </row>
    <row r="37" spans="1:50">
      <c r="A37" s="50"/>
      <c r="B37" s="127" t="str">
        <f>Dataunderlag!A30</f>
        <v>64E 1b 6e</v>
      </c>
      <c r="C37" s="128"/>
      <c r="D37" s="3" t="s">
        <v>264</v>
      </c>
      <c r="E37" s="129"/>
      <c r="F37" s="130"/>
      <c r="G37" s="131"/>
      <c r="H37" s="3">
        <v>18</v>
      </c>
      <c r="I37" s="3">
        <v>7</v>
      </c>
      <c r="J37" s="135">
        <v>42299</v>
      </c>
      <c r="K37" s="136"/>
      <c r="L37" s="135">
        <v>42470</v>
      </c>
      <c r="M37" s="136"/>
      <c r="N37" s="1">
        <f t="shared" si="22"/>
        <v>168</v>
      </c>
      <c r="O37" s="50">
        <v>1</v>
      </c>
      <c r="P37" s="34">
        <f t="shared" si="0"/>
        <v>13.616557734204793</v>
      </c>
      <c r="Q37" s="95">
        <f t="shared" si="23"/>
        <v>168</v>
      </c>
      <c r="R37" s="34">
        <f t="shared" si="2"/>
        <v>5.370231753934819</v>
      </c>
      <c r="S37" s="34">
        <f t="shared" si="24"/>
        <v>28.839389090969842</v>
      </c>
      <c r="T37" s="36">
        <f t="shared" si="4"/>
        <v>12.156185294467249</v>
      </c>
      <c r="U37" s="36">
        <f t="shared" si="5"/>
        <v>15.076930173942337</v>
      </c>
      <c r="X37" s="34">
        <f t="shared" si="6"/>
        <v>5.370231753934819</v>
      </c>
      <c r="Y37" s="34">
        <f t="shared" si="25"/>
        <v>28.839389090969842</v>
      </c>
      <c r="AB37" s="61"/>
      <c r="AC37" s="62"/>
      <c r="AD37" s="63"/>
      <c r="AE37" s="64"/>
      <c r="AF37" s="56"/>
      <c r="AH37" s="40" t="b">
        <f t="shared" si="26"/>
        <v>0</v>
      </c>
      <c r="AI37" s="65" t="b">
        <f t="shared" si="9"/>
        <v>0</v>
      </c>
      <c r="AO37" s="50">
        <f t="shared" si="27"/>
        <v>8</v>
      </c>
      <c r="AQ37" s="183"/>
      <c r="AR37" s="184"/>
      <c r="AS37" s="184"/>
      <c r="AT37" s="184"/>
      <c r="AU37" s="184"/>
      <c r="AV37" s="184"/>
      <c r="AW37" s="184"/>
      <c r="AX37" s="185"/>
    </row>
    <row r="38" spans="1:50">
      <c r="A38" s="50"/>
      <c r="B38" s="127" t="str">
        <f>Dataunderlag!A31</f>
        <v>64E 1b 6g</v>
      </c>
      <c r="C38" s="128"/>
      <c r="D38" s="3" t="s">
        <v>259</v>
      </c>
      <c r="E38" s="129"/>
      <c r="F38" s="130"/>
      <c r="G38" s="131"/>
      <c r="H38" s="3">
        <v>36</v>
      </c>
      <c r="I38" s="3">
        <v>8</v>
      </c>
      <c r="J38" s="135">
        <v>42309</v>
      </c>
      <c r="K38" s="136"/>
      <c r="L38" s="135">
        <v>42476</v>
      </c>
      <c r="M38" s="136"/>
      <c r="N38" s="1">
        <f t="shared" si="22"/>
        <v>165</v>
      </c>
      <c r="O38" s="50">
        <v>1</v>
      </c>
      <c r="P38" s="34">
        <f t="shared" si="0"/>
        <v>7.9223608635373344</v>
      </c>
      <c r="Q38" s="95">
        <f t="shared" si="23"/>
        <v>165</v>
      </c>
      <c r="R38" s="34">
        <f t="shared" si="2"/>
        <v>-0.32396511673263984</v>
      </c>
      <c r="S38" s="34">
        <f t="shared" si="24"/>
        <v>0.10495339685959296</v>
      </c>
      <c r="T38" s="36">
        <f t="shared" si="4"/>
        <v>6.4619884237997907</v>
      </c>
      <c r="U38" s="36">
        <f t="shared" si="5"/>
        <v>9.382733303274879</v>
      </c>
      <c r="X38" s="34">
        <f t="shared" si="6"/>
        <v>-0.32396511673263984</v>
      </c>
      <c r="Y38" s="34">
        <f t="shared" si="25"/>
        <v>0.10495339685959296</v>
      </c>
      <c r="AB38" s="61"/>
      <c r="AC38" s="62"/>
      <c r="AD38" s="63"/>
      <c r="AE38" s="64"/>
      <c r="AF38" s="56"/>
      <c r="AH38" s="40" t="b">
        <f t="shared" si="26"/>
        <v>0</v>
      </c>
      <c r="AI38" s="65" t="b">
        <f t="shared" si="9"/>
        <v>0</v>
      </c>
      <c r="AO38" s="50">
        <f t="shared" si="27"/>
        <v>9</v>
      </c>
      <c r="AQ38" s="186"/>
      <c r="AR38" s="187"/>
      <c r="AS38" s="187"/>
      <c r="AT38" s="187"/>
      <c r="AU38" s="187"/>
      <c r="AV38" s="187"/>
      <c r="AW38" s="187"/>
      <c r="AX38" s="188"/>
    </row>
    <row r="39" spans="1:50" ht="14.45" customHeight="1">
      <c r="A39" s="50"/>
      <c r="B39" s="127" t="str">
        <f>Dataunderlag!A32</f>
        <v>64E 1b 6i</v>
      </c>
      <c r="C39" s="128"/>
      <c r="D39" s="3"/>
      <c r="E39" s="129"/>
      <c r="F39" s="130"/>
      <c r="G39" s="131"/>
      <c r="H39" s="3"/>
      <c r="I39" s="3"/>
      <c r="J39" s="135"/>
      <c r="K39" s="136"/>
      <c r="L39" s="135"/>
      <c r="M39" s="136"/>
      <c r="N39" s="1">
        <f t="shared" si="22"/>
        <v>0</v>
      </c>
      <c r="O39" s="50">
        <v>1</v>
      </c>
      <c r="P39" s="34" t="b">
        <f t="shared" si="0"/>
        <v>0</v>
      </c>
      <c r="Q39" s="95" t="b">
        <f t="shared" si="23"/>
        <v>0</v>
      </c>
      <c r="R39" s="34" t="b">
        <f t="shared" si="2"/>
        <v>0</v>
      </c>
      <c r="S39" s="34" t="b">
        <f t="shared" si="24"/>
        <v>0</v>
      </c>
      <c r="T39" s="36" t="b">
        <f t="shared" si="4"/>
        <v>0</v>
      </c>
      <c r="U39" s="36" t="b">
        <f t="shared" si="5"/>
        <v>0</v>
      </c>
      <c r="X39" s="34" t="b">
        <f t="shared" si="6"/>
        <v>0</v>
      </c>
      <c r="Y39" s="34" t="b">
        <f t="shared" si="25"/>
        <v>0</v>
      </c>
      <c r="AB39" s="61"/>
      <c r="AC39" s="62"/>
      <c r="AD39" s="63"/>
      <c r="AE39" s="64"/>
      <c r="AF39" s="56"/>
      <c r="AH39" s="40" t="b">
        <f t="shared" si="26"/>
        <v>0</v>
      </c>
      <c r="AI39" s="65" t="b">
        <f t="shared" si="9"/>
        <v>0</v>
      </c>
      <c r="AO39" s="50">
        <f t="shared" si="27"/>
        <v>1</v>
      </c>
      <c r="AQ39" s="186"/>
      <c r="AR39" s="187"/>
      <c r="AS39" s="187"/>
      <c r="AT39" s="187"/>
      <c r="AU39" s="187"/>
      <c r="AV39" s="187"/>
      <c r="AW39" s="187"/>
      <c r="AX39" s="188"/>
    </row>
    <row r="40" spans="1:50">
      <c r="A40" s="50"/>
      <c r="B40" s="127" t="str">
        <f>Dataunderlag!A33</f>
        <v>64E 1c 6a</v>
      </c>
      <c r="C40" s="128"/>
      <c r="D40" s="3" t="s">
        <v>227</v>
      </c>
      <c r="E40" s="129" t="s">
        <v>254</v>
      </c>
      <c r="F40" s="130"/>
      <c r="G40" s="131"/>
      <c r="H40" s="3">
        <v>35</v>
      </c>
      <c r="I40" s="3">
        <v>0</v>
      </c>
      <c r="J40" s="135">
        <v>42309</v>
      </c>
      <c r="K40" s="136"/>
      <c r="L40" s="135">
        <v>42483</v>
      </c>
      <c r="M40" s="136"/>
      <c r="N40" s="1">
        <f t="shared" si="22"/>
        <v>172</v>
      </c>
      <c r="O40" s="50">
        <v>1</v>
      </c>
      <c r="P40" s="34">
        <f t="shared" si="0"/>
        <v>0</v>
      </c>
      <c r="Q40" s="95">
        <f t="shared" si="23"/>
        <v>172</v>
      </c>
      <c r="R40" s="34">
        <f t="shared" si="2"/>
        <v>-8.2463259802699742</v>
      </c>
      <c r="S40" s="34">
        <f t="shared" si="24"/>
        <v>68.001892172875557</v>
      </c>
      <c r="T40" s="36">
        <f t="shared" si="4"/>
        <v>-1.4603724397375439</v>
      </c>
      <c r="U40" s="36">
        <f t="shared" si="5"/>
        <v>1.4603724397375439</v>
      </c>
      <c r="X40" s="34">
        <f t="shared" si="6"/>
        <v>-8.2463259802699742</v>
      </c>
      <c r="Y40" s="34">
        <f t="shared" si="25"/>
        <v>68.001892172875557</v>
      </c>
      <c r="AB40" s="61"/>
      <c r="AC40" s="62"/>
      <c r="AD40" s="63"/>
      <c r="AE40" s="64"/>
      <c r="AF40" s="56"/>
      <c r="AH40" s="40" t="b">
        <f t="shared" si="26"/>
        <v>0</v>
      </c>
      <c r="AI40" s="65" t="b">
        <f t="shared" si="9"/>
        <v>0</v>
      </c>
      <c r="AO40" s="50">
        <f t="shared" si="27"/>
        <v>1</v>
      </c>
      <c r="AQ40" s="186"/>
      <c r="AR40" s="187"/>
      <c r="AS40" s="187"/>
      <c r="AT40" s="187"/>
      <c r="AU40" s="187"/>
      <c r="AV40" s="187"/>
      <c r="AW40" s="187"/>
      <c r="AX40" s="188"/>
    </row>
    <row r="41" spans="1:50">
      <c r="A41" s="50"/>
      <c r="B41" s="127" t="str">
        <f>Dataunderlag!A34</f>
        <v>64E 1c 6e</v>
      </c>
      <c r="C41" s="128"/>
      <c r="D41" s="3"/>
      <c r="E41" s="129"/>
      <c r="F41" s="130"/>
      <c r="G41" s="131"/>
      <c r="H41" s="3"/>
      <c r="I41" s="3"/>
      <c r="J41" s="135"/>
      <c r="K41" s="136"/>
      <c r="L41" s="135"/>
      <c r="M41" s="136"/>
      <c r="N41" s="1">
        <f t="shared" si="22"/>
        <v>0</v>
      </c>
      <c r="O41" s="50">
        <v>1</v>
      </c>
      <c r="P41" s="34" t="b">
        <f t="shared" ref="P41:P72" si="28">IF(H41&gt;0,(I41*100000)/(H41*L$162*N41))</f>
        <v>0</v>
      </c>
      <c r="Q41" s="95" t="b">
        <f t="shared" si="23"/>
        <v>0</v>
      </c>
      <c r="R41" s="34" t="b">
        <f t="shared" ref="R41:R72" si="29">IF(H41&gt;0,P41-$H$173)</f>
        <v>0</v>
      </c>
      <c r="S41" s="34" t="b">
        <f t="shared" si="24"/>
        <v>0</v>
      </c>
      <c r="T41" s="36" t="b">
        <f t="shared" ref="T41:T72" si="30">IF(H41&gt;0,P41-$E$168)</f>
        <v>0</v>
      </c>
      <c r="U41" s="36" t="b">
        <f t="shared" ref="U41:U72" si="31">IF(H41&gt;0,P41+$E$168)</f>
        <v>0</v>
      </c>
      <c r="X41" s="34" t="b">
        <f t="shared" ref="X41:X72" si="32">IF(H41&gt;0,P41-$H$173)</f>
        <v>0</v>
      </c>
      <c r="Y41" s="34" t="b">
        <f t="shared" si="25"/>
        <v>0</v>
      </c>
      <c r="AB41" s="61"/>
      <c r="AC41" s="62"/>
      <c r="AD41" s="63"/>
      <c r="AE41" s="64"/>
      <c r="AF41" s="56"/>
      <c r="AH41" s="40" t="b">
        <f t="shared" si="26"/>
        <v>0</v>
      </c>
      <c r="AI41" s="65" t="b">
        <f t="shared" ref="AI41:AI72" si="33">IF(AC41&gt;0,AH41*$L$162)</f>
        <v>0</v>
      </c>
      <c r="AO41" s="50">
        <f t="shared" si="27"/>
        <v>1</v>
      </c>
      <c r="AQ41" s="189"/>
      <c r="AR41" s="190"/>
      <c r="AS41" s="190"/>
      <c r="AT41" s="190"/>
      <c r="AU41" s="190"/>
      <c r="AV41" s="190"/>
      <c r="AW41" s="190"/>
      <c r="AX41" s="191"/>
    </row>
    <row r="42" spans="1:50">
      <c r="A42" s="50"/>
      <c r="B42" s="127" t="str">
        <f>Dataunderlag!A35</f>
        <v>64E 1c 6g</v>
      </c>
      <c r="C42" s="128"/>
      <c r="D42" s="3"/>
      <c r="E42" s="129"/>
      <c r="F42" s="130"/>
      <c r="G42" s="131"/>
      <c r="H42" s="3"/>
      <c r="I42" s="3"/>
      <c r="J42" s="135"/>
      <c r="K42" s="136"/>
      <c r="L42" s="135"/>
      <c r="M42" s="136"/>
      <c r="N42" s="1">
        <f t="shared" si="22"/>
        <v>0</v>
      </c>
      <c r="O42" s="50">
        <v>1</v>
      </c>
      <c r="P42" s="34" t="b">
        <f t="shared" si="28"/>
        <v>0</v>
      </c>
      <c r="Q42" s="95" t="b">
        <f t="shared" si="23"/>
        <v>0</v>
      </c>
      <c r="R42" s="34" t="b">
        <f t="shared" si="29"/>
        <v>0</v>
      </c>
      <c r="S42" s="34" t="b">
        <f t="shared" si="24"/>
        <v>0</v>
      </c>
      <c r="T42" s="36" t="b">
        <f t="shared" si="30"/>
        <v>0</v>
      </c>
      <c r="U42" s="36" t="b">
        <f t="shared" si="31"/>
        <v>0</v>
      </c>
      <c r="X42" s="34" t="b">
        <f t="shared" si="32"/>
        <v>0</v>
      </c>
      <c r="Y42" s="34" t="b">
        <f t="shared" si="25"/>
        <v>0</v>
      </c>
      <c r="AB42" s="61"/>
      <c r="AC42" s="62"/>
      <c r="AD42" s="63"/>
      <c r="AE42" s="64"/>
      <c r="AF42" s="56"/>
      <c r="AH42" s="40" t="b">
        <f t="shared" si="26"/>
        <v>0</v>
      </c>
      <c r="AI42" s="65" t="b">
        <f t="shared" si="33"/>
        <v>0</v>
      </c>
      <c r="AO42" s="50">
        <f t="shared" si="27"/>
        <v>1</v>
      </c>
      <c r="AQ42" s="121"/>
      <c r="AR42" s="121"/>
      <c r="AS42" s="121"/>
      <c r="AT42" s="121"/>
      <c r="AU42" s="121"/>
      <c r="AV42" s="121"/>
      <c r="AW42" s="121"/>
      <c r="AX42" s="121"/>
    </row>
    <row r="43" spans="1:50" ht="14.45" customHeight="1">
      <c r="A43" s="50"/>
      <c r="B43" s="127" t="str">
        <f>Dataunderlag!A36</f>
        <v>64E 1a 6i</v>
      </c>
      <c r="C43" s="128"/>
      <c r="D43" s="3" t="s">
        <v>260</v>
      </c>
      <c r="E43" s="129" t="s">
        <v>261</v>
      </c>
      <c r="F43" s="130"/>
      <c r="G43" s="131"/>
      <c r="H43" s="3">
        <v>20</v>
      </c>
      <c r="I43" s="3">
        <v>10</v>
      </c>
      <c r="J43" s="135">
        <v>42309</v>
      </c>
      <c r="K43" s="136"/>
      <c r="L43" s="135">
        <v>42469</v>
      </c>
      <c r="M43" s="136"/>
      <c r="N43" s="1">
        <f t="shared" si="22"/>
        <v>158</v>
      </c>
      <c r="O43" s="50">
        <v>1</v>
      </c>
      <c r="P43" s="34">
        <f t="shared" si="28"/>
        <v>18.615040953090098</v>
      </c>
      <c r="Q43" s="95">
        <f t="shared" si="23"/>
        <v>158</v>
      </c>
      <c r="R43" s="34">
        <f t="shared" si="29"/>
        <v>10.368714972820124</v>
      </c>
      <c r="S43" s="34">
        <f t="shared" si="24"/>
        <v>107.51025018758422</v>
      </c>
      <c r="T43" s="36">
        <f t="shared" si="30"/>
        <v>17.154668513352554</v>
      </c>
      <c r="U43" s="36">
        <f t="shared" si="31"/>
        <v>20.075413392827642</v>
      </c>
      <c r="X43" s="34">
        <f t="shared" si="32"/>
        <v>10.368714972820124</v>
      </c>
      <c r="Y43" s="34">
        <f t="shared" si="25"/>
        <v>107.51025018758422</v>
      </c>
      <c r="AB43" s="61"/>
      <c r="AC43" s="62"/>
      <c r="AD43" s="63"/>
      <c r="AE43" s="64"/>
      <c r="AF43" s="56"/>
      <c r="AH43" s="40" t="b">
        <f t="shared" si="26"/>
        <v>0</v>
      </c>
      <c r="AI43" s="65" t="b">
        <f t="shared" si="33"/>
        <v>0</v>
      </c>
      <c r="AO43" s="50">
        <f t="shared" si="27"/>
        <v>11</v>
      </c>
      <c r="AQ43" s="195" t="s">
        <v>53</v>
      </c>
      <c r="AR43" s="196"/>
      <c r="AS43" s="196"/>
      <c r="AT43" s="196"/>
      <c r="AU43" s="196"/>
      <c r="AV43" s="196"/>
      <c r="AW43" s="108"/>
      <c r="AX43" s="108"/>
    </row>
    <row r="44" spans="1:50" ht="14.45" customHeight="1">
      <c r="A44" s="50"/>
      <c r="B44" s="127" t="str">
        <f>Dataunderlag!A37</f>
        <v>64E 1c 6c</v>
      </c>
      <c r="C44" s="128"/>
      <c r="D44" s="3" t="s">
        <v>227</v>
      </c>
      <c r="E44" s="129" t="s">
        <v>255</v>
      </c>
      <c r="F44" s="130"/>
      <c r="G44" s="131"/>
      <c r="H44" s="3">
        <v>40</v>
      </c>
      <c r="I44" s="3">
        <v>1</v>
      </c>
      <c r="J44" s="135">
        <v>42317</v>
      </c>
      <c r="K44" s="136"/>
      <c r="L44" s="135">
        <v>42470</v>
      </c>
      <c r="M44" s="136"/>
      <c r="N44" s="1">
        <f t="shared" si="22"/>
        <v>151</v>
      </c>
      <c r="O44" s="50">
        <v>1</v>
      </c>
      <c r="P44" s="34">
        <f t="shared" si="28"/>
        <v>0.97389949357226335</v>
      </c>
      <c r="Q44" s="95">
        <f t="shared" si="23"/>
        <v>151</v>
      </c>
      <c r="R44" s="34">
        <f t="shared" si="29"/>
        <v>-7.2724264866977109</v>
      </c>
      <c r="S44" s="34">
        <f t="shared" si="24"/>
        <v>52.888187004422413</v>
      </c>
      <c r="T44" s="36">
        <f t="shared" si="30"/>
        <v>-0.48647294616528058</v>
      </c>
      <c r="U44" s="36">
        <f t="shared" si="31"/>
        <v>2.4342719333098071</v>
      </c>
      <c r="X44" s="34">
        <f t="shared" si="32"/>
        <v>-7.2724264866977109</v>
      </c>
      <c r="Y44" s="34">
        <f t="shared" si="25"/>
        <v>52.888187004422413</v>
      </c>
      <c r="AB44" s="61"/>
      <c r="AC44" s="62"/>
      <c r="AD44" s="63"/>
      <c r="AE44" s="64"/>
      <c r="AF44" s="56"/>
      <c r="AH44" s="40" t="b">
        <f t="shared" si="26"/>
        <v>0</v>
      </c>
      <c r="AI44" s="65" t="b">
        <f t="shared" si="33"/>
        <v>0</v>
      </c>
      <c r="AO44" s="50">
        <f t="shared" si="27"/>
        <v>2</v>
      </c>
      <c r="AQ44" s="118" t="s">
        <v>67</v>
      </c>
      <c r="AR44" s="121"/>
      <c r="AS44" s="121"/>
      <c r="AT44" s="121"/>
      <c r="AU44" s="121"/>
      <c r="AV44" s="121"/>
      <c r="AW44" s="121"/>
      <c r="AX44" s="121"/>
    </row>
    <row r="45" spans="1:50" ht="14.45" customHeight="1">
      <c r="A45" s="50"/>
      <c r="B45" s="127" t="str">
        <f>Dataunderlag!A38</f>
        <v>64E 1a 8e</v>
      </c>
      <c r="C45" s="128"/>
      <c r="D45" s="3"/>
      <c r="E45" s="129"/>
      <c r="F45" s="130"/>
      <c r="G45" s="131"/>
      <c r="H45" s="3"/>
      <c r="I45" s="3"/>
      <c r="J45" s="135"/>
      <c r="K45" s="136"/>
      <c r="L45" s="135"/>
      <c r="M45" s="136"/>
      <c r="N45" s="1">
        <f t="shared" si="22"/>
        <v>0</v>
      </c>
      <c r="O45" s="50">
        <v>1</v>
      </c>
      <c r="P45" s="34" t="b">
        <f t="shared" si="28"/>
        <v>0</v>
      </c>
      <c r="Q45" s="95" t="b">
        <f t="shared" si="23"/>
        <v>0</v>
      </c>
      <c r="R45" s="34" t="b">
        <f t="shared" si="29"/>
        <v>0</v>
      </c>
      <c r="S45" s="34" t="b">
        <f t="shared" si="24"/>
        <v>0</v>
      </c>
      <c r="T45" s="36" t="b">
        <f t="shared" si="30"/>
        <v>0</v>
      </c>
      <c r="U45" s="36" t="b">
        <f t="shared" si="31"/>
        <v>0</v>
      </c>
      <c r="X45" s="34" t="b">
        <f t="shared" si="32"/>
        <v>0</v>
      </c>
      <c r="Y45" s="34" t="b">
        <f t="shared" si="25"/>
        <v>0</v>
      </c>
      <c r="AB45" s="61"/>
      <c r="AC45" s="62"/>
      <c r="AD45" s="63"/>
      <c r="AE45" s="64"/>
      <c r="AF45" s="56"/>
      <c r="AH45" s="40" t="b">
        <f t="shared" si="26"/>
        <v>0</v>
      </c>
      <c r="AI45" s="65" t="b">
        <f t="shared" si="33"/>
        <v>0</v>
      </c>
      <c r="AO45" s="50">
        <f t="shared" si="27"/>
        <v>1</v>
      </c>
      <c r="AQ45" s="118" t="s">
        <v>68</v>
      </c>
      <c r="AR45" s="121"/>
      <c r="AS45" s="121"/>
      <c r="AT45" s="121"/>
      <c r="AU45" s="121"/>
      <c r="AV45" s="121"/>
      <c r="AW45" s="121"/>
      <c r="AX45" s="121"/>
    </row>
    <row r="46" spans="1:50">
      <c r="A46" s="50"/>
      <c r="B46" s="127" t="str">
        <f>Dataunderlag!A39</f>
        <v>64E 1a 8g</v>
      </c>
      <c r="C46" s="128"/>
      <c r="D46" s="3" t="s">
        <v>265</v>
      </c>
      <c r="E46" s="129"/>
      <c r="F46" s="130"/>
      <c r="G46" s="131"/>
      <c r="H46" s="3">
        <v>14</v>
      </c>
      <c r="I46" s="3">
        <v>2</v>
      </c>
      <c r="J46" s="135">
        <v>42336</v>
      </c>
      <c r="K46" s="136"/>
      <c r="L46" s="135">
        <v>42469</v>
      </c>
      <c r="M46" s="136"/>
      <c r="N46" s="1">
        <f t="shared" ref="N46:N102" si="34">IF(H46&lt;1,0,Q46)</f>
        <v>131</v>
      </c>
      <c r="O46" s="50">
        <v>1</v>
      </c>
      <c r="P46" s="34">
        <f t="shared" si="28"/>
        <v>6.4147796523189431</v>
      </c>
      <c r="Q46" s="95">
        <f t="shared" ref="Q46:Q102" si="35">IF(H46&gt;0,DAYS360($J46,$L46))</f>
        <v>131</v>
      </c>
      <c r="R46" s="34">
        <f t="shared" si="29"/>
        <v>-1.8315463279510311</v>
      </c>
      <c r="S46" s="34">
        <f t="shared" ref="S46:S102" si="36">IF(H46&gt;0,R46^2)</f>
        <v>3.354561951430906</v>
      </c>
      <c r="T46" s="36">
        <f t="shared" si="30"/>
        <v>4.9544072125813994</v>
      </c>
      <c r="U46" s="36">
        <f t="shared" si="31"/>
        <v>7.8751520920564868</v>
      </c>
      <c r="X46" s="34">
        <f t="shared" si="32"/>
        <v>-1.8315463279510311</v>
      </c>
      <c r="Y46" s="34">
        <f t="shared" ref="Y46:Y102" si="37">IF(H46&gt;0,(R46)^2)</f>
        <v>3.354561951430906</v>
      </c>
      <c r="AB46" s="61"/>
      <c r="AC46" s="62"/>
      <c r="AD46" s="63"/>
      <c r="AE46" s="64"/>
      <c r="AF46" s="56"/>
      <c r="AH46" s="40" t="b">
        <f t="shared" ref="AH46:AH102" si="38">IF(AC46&gt;0,DAYS360($AJ$7,AE46))</f>
        <v>0</v>
      </c>
      <c r="AI46" s="65" t="b">
        <f t="shared" si="33"/>
        <v>0</v>
      </c>
      <c r="AO46" s="50">
        <f t="shared" ref="AO46:AO102" si="39">I46+O46</f>
        <v>3</v>
      </c>
      <c r="AQ46" s="118" t="s">
        <v>69</v>
      </c>
      <c r="AR46" s="121"/>
      <c r="AS46" s="121"/>
      <c r="AT46" s="121"/>
      <c r="AU46" s="121"/>
      <c r="AV46" s="121"/>
      <c r="AW46" s="121"/>
      <c r="AX46" s="121"/>
    </row>
    <row r="47" spans="1:50">
      <c r="A47" s="50"/>
      <c r="B47" s="127" t="str">
        <f>Dataunderlag!A40</f>
        <v>64E 1a 8i</v>
      </c>
      <c r="C47" s="128"/>
      <c r="D47" s="3"/>
      <c r="E47" s="129"/>
      <c r="F47" s="130"/>
      <c r="G47" s="131"/>
      <c r="H47" s="3"/>
      <c r="I47" s="3"/>
      <c r="J47" s="135"/>
      <c r="K47" s="136"/>
      <c r="L47" s="135"/>
      <c r="M47" s="136"/>
      <c r="N47" s="1">
        <f t="shared" si="34"/>
        <v>0</v>
      </c>
      <c r="O47" s="50">
        <v>1</v>
      </c>
      <c r="P47" s="34" t="b">
        <f t="shared" si="28"/>
        <v>0</v>
      </c>
      <c r="Q47" s="95" t="b">
        <f t="shared" si="35"/>
        <v>0</v>
      </c>
      <c r="R47" s="34" t="b">
        <f t="shared" si="29"/>
        <v>0</v>
      </c>
      <c r="S47" s="34" t="b">
        <f t="shared" si="36"/>
        <v>0</v>
      </c>
      <c r="T47" s="36" t="b">
        <f t="shared" si="30"/>
        <v>0</v>
      </c>
      <c r="U47" s="36" t="b">
        <f t="shared" si="31"/>
        <v>0</v>
      </c>
      <c r="X47" s="34" t="b">
        <f t="shared" si="32"/>
        <v>0</v>
      </c>
      <c r="Y47" s="34" t="b">
        <f t="shared" si="37"/>
        <v>0</v>
      </c>
      <c r="AB47" s="61"/>
      <c r="AC47" s="62"/>
      <c r="AD47" s="63"/>
      <c r="AE47" s="64"/>
      <c r="AF47" s="56"/>
      <c r="AH47" s="40" t="b">
        <f t="shared" si="38"/>
        <v>0</v>
      </c>
      <c r="AI47" s="65" t="b">
        <f t="shared" si="33"/>
        <v>0</v>
      </c>
      <c r="AO47" s="50">
        <f t="shared" si="39"/>
        <v>1</v>
      </c>
      <c r="AQ47" s="110" t="s">
        <v>225</v>
      </c>
      <c r="AR47" s="107"/>
      <c r="AS47" s="107"/>
      <c r="AT47" s="107"/>
      <c r="AU47" s="107"/>
      <c r="AV47" s="107"/>
      <c r="AW47" s="107"/>
      <c r="AX47" s="107"/>
    </row>
    <row r="48" spans="1:50" ht="15.6" customHeight="1">
      <c r="A48" s="50"/>
      <c r="B48" s="127" t="str">
        <f>Dataunderlag!A41</f>
        <v>64E 1b 8a</v>
      </c>
      <c r="C48" s="128"/>
      <c r="D48" s="3"/>
      <c r="E48" s="129"/>
      <c r="F48" s="130"/>
      <c r="G48" s="131"/>
      <c r="H48" s="3"/>
      <c r="I48" s="3"/>
      <c r="J48" s="135"/>
      <c r="K48" s="136"/>
      <c r="L48" s="135"/>
      <c r="M48" s="136"/>
      <c r="N48" s="1">
        <f t="shared" si="34"/>
        <v>0</v>
      </c>
      <c r="O48" s="50">
        <v>1</v>
      </c>
      <c r="P48" s="34" t="b">
        <f t="shared" si="28"/>
        <v>0</v>
      </c>
      <c r="Q48" s="95" t="b">
        <f t="shared" si="35"/>
        <v>0</v>
      </c>
      <c r="R48" s="34" t="b">
        <f t="shared" si="29"/>
        <v>0</v>
      </c>
      <c r="S48" s="34" t="b">
        <f t="shared" si="36"/>
        <v>0</v>
      </c>
      <c r="T48" s="36" t="b">
        <f t="shared" si="30"/>
        <v>0</v>
      </c>
      <c r="U48" s="36" t="b">
        <f t="shared" si="31"/>
        <v>0</v>
      </c>
      <c r="X48" s="34" t="b">
        <f t="shared" si="32"/>
        <v>0</v>
      </c>
      <c r="Y48" s="34" t="b">
        <f t="shared" si="37"/>
        <v>0</v>
      </c>
      <c r="AB48" s="61"/>
      <c r="AC48" s="62"/>
      <c r="AD48" s="63"/>
      <c r="AE48" s="64"/>
      <c r="AF48" s="56"/>
      <c r="AH48" s="40" t="b">
        <f t="shared" si="38"/>
        <v>0</v>
      </c>
      <c r="AI48" s="65" t="b">
        <f t="shared" si="33"/>
        <v>0</v>
      </c>
      <c r="AO48" s="50">
        <f t="shared" si="39"/>
        <v>1</v>
      </c>
      <c r="AQ48" s="110" t="s">
        <v>226</v>
      </c>
      <c r="AR48" s="107"/>
      <c r="AS48" s="107"/>
      <c r="AT48" s="107"/>
      <c r="AU48" s="107"/>
      <c r="AV48" s="107"/>
      <c r="AW48" s="107"/>
      <c r="AX48" s="107"/>
    </row>
    <row r="49" spans="1:50" ht="14.45" customHeight="1">
      <c r="A49" s="50"/>
      <c r="B49" s="127" t="str">
        <f>Dataunderlag!A42</f>
        <v>64E 1b 8c</v>
      </c>
      <c r="C49" s="128"/>
      <c r="D49" s="3"/>
      <c r="E49" s="129"/>
      <c r="F49" s="130"/>
      <c r="G49" s="131"/>
      <c r="H49" s="3"/>
      <c r="I49" s="3"/>
      <c r="J49" s="135"/>
      <c r="K49" s="136"/>
      <c r="L49" s="135"/>
      <c r="M49" s="136"/>
      <c r="N49" s="1">
        <f t="shared" si="34"/>
        <v>0</v>
      </c>
      <c r="O49" s="50">
        <v>1</v>
      </c>
      <c r="P49" s="34" t="b">
        <f t="shared" si="28"/>
        <v>0</v>
      </c>
      <c r="Q49" s="95" t="b">
        <f t="shared" si="35"/>
        <v>0</v>
      </c>
      <c r="R49" s="34" t="b">
        <f t="shared" si="29"/>
        <v>0</v>
      </c>
      <c r="S49" s="34" t="b">
        <f t="shared" si="36"/>
        <v>0</v>
      </c>
      <c r="T49" s="36" t="b">
        <f t="shared" si="30"/>
        <v>0</v>
      </c>
      <c r="U49" s="36" t="b">
        <f t="shared" si="31"/>
        <v>0</v>
      </c>
      <c r="X49" s="34" t="b">
        <f t="shared" si="32"/>
        <v>0</v>
      </c>
      <c r="Y49" s="34" t="b">
        <f t="shared" si="37"/>
        <v>0</v>
      </c>
      <c r="AB49" s="61"/>
      <c r="AC49" s="62"/>
      <c r="AD49" s="63"/>
      <c r="AE49" s="64"/>
      <c r="AF49" s="56"/>
      <c r="AH49" s="40" t="b">
        <f t="shared" si="38"/>
        <v>0</v>
      </c>
      <c r="AI49" s="65" t="b">
        <f t="shared" si="33"/>
        <v>0</v>
      </c>
      <c r="AO49" s="50">
        <f t="shared" si="39"/>
        <v>1</v>
      </c>
      <c r="AQ49" s="107"/>
      <c r="AR49" s="107"/>
      <c r="AS49" s="107"/>
      <c r="AT49" s="107"/>
      <c r="AU49" s="107"/>
      <c r="AV49" s="107"/>
      <c r="AW49" s="107"/>
      <c r="AX49" s="107"/>
    </row>
    <row r="50" spans="1:50" ht="14.45" customHeight="1">
      <c r="A50" s="50"/>
      <c r="B50" s="127" t="str">
        <f>Dataunderlag!A43</f>
        <v>64E 1b 8e</v>
      </c>
      <c r="C50" s="128"/>
      <c r="D50" s="3" t="s">
        <v>264</v>
      </c>
      <c r="E50" s="129"/>
      <c r="F50" s="130"/>
      <c r="G50" s="131"/>
      <c r="H50" s="3">
        <v>3</v>
      </c>
      <c r="I50" s="3">
        <v>0</v>
      </c>
      <c r="J50" s="135">
        <v>42299</v>
      </c>
      <c r="K50" s="136"/>
      <c r="L50" s="135">
        <v>42470</v>
      </c>
      <c r="M50" s="136"/>
      <c r="N50" s="1">
        <f t="shared" si="34"/>
        <v>168</v>
      </c>
      <c r="O50" s="50">
        <v>1</v>
      </c>
      <c r="P50" s="34">
        <f t="shared" si="28"/>
        <v>0</v>
      </c>
      <c r="Q50" s="95">
        <f t="shared" si="35"/>
        <v>168</v>
      </c>
      <c r="R50" s="34">
        <f t="shared" si="29"/>
        <v>-8.2463259802699742</v>
      </c>
      <c r="S50" s="34">
        <f t="shared" si="36"/>
        <v>68.001892172875557</v>
      </c>
      <c r="T50" s="36">
        <f t="shared" si="30"/>
        <v>-1.4603724397375439</v>
      </c>
      <c r="U50" s="36">
        <f t="shared" si="31"/>
        <v>1.4603724397375439</v>
      </c>
      <c r="X50" s="34">
        <f t="shared" si="32"/>
        <v>-8.2463259802699742</v>
      </c>
      <c r="Y50" s="34">
        <f t="shared" si="37"/>
        <v>68.001892172875557</v>
      </c>
      <c r="AB50" s="61"/>
      <c r="AC50" s="62"/>
      <c r="AD50" s="63"/>
      <c r="AE50" s="64"/>
      <c r="AF50" s="56"/>
      <c r="AH50" s="40" t="b">
        <f t="shared" si="38"/>
        <v>0</v>
      </c>
      <c r="AI50" s="65" t="b">
        <f t="shared" si="33"/>
        <v>0</v>
      </c>
      <c r="AO50" s="50">
        <f t="shared" si="39"/>
        <v>1</v>
      </c>
      <c r="AQ50" s="121" t="s">
        <v>54</v>
      </c>
      <c r="AR50" s="121"/>
      <c r="AS50" s="192"/>
      <c r="AT50" s="193"/>
      <c r="AU50" s="193"/>
      <c r="AV50" s="193"/>
      <c r="AW50" s="193"/>
      <c r="AX50" s="194"/>
    </row>
    <row r="51" spans="1:50" ht="14.45" customHeight="1">
      <c r="A51" s="50"/>
      <c r="B51" s="127" t="str">
        <f>Dataunderlag!A44</f>
        <v>64E 1b 8g</v>
      </c>
      <c r="C51" s="128"/>
      <c r="D51" s="3" t="s">
        <v>227</v>
      </c>
      <c r="E51" s="129" t="s">
        <v>253</v>
      </c>
      <c r="F51" s="130"/>
      <c r="G51" s="131"/>
      <c r="H51" s="3">
        <v>18</v>
      </c>
      <c r="I51" s="3">
        <v>3</v>
      </c>
      <c r="J51" s="135">
        <v>42322</v>
      </c>
      <c r="K51" s="136"/>
      <c r="L51" s="135">
        <v>42470</v>
      </c>
      <c r="M51" s="136"/>
      <c r="N51" s="1">
        <f t="shared" si="34"/>
        <v>146</v>
      </c>
      <c r="O51" s="50">
        <v>1</v>
      </c>
      <c r="P51" s="34">
        <f t="shared" si="28"/>
        <v>6.7150147730325003</v>
      </c>
      <c r="Q51" s="95">
        <f t="shared" si="35"/>
        <v>146</v>
      </c>
      <c r="R51" s="34">
        <f t="shared" si="29"/>
        <v>-1.5313112072374739</v>
      </c>
      <c r="S51" s="34">
        <f t="shared" si="36"/>
        <v>2.3449140134110897</v>
      </c>
      <c r="T51" s="36">
        <f t="shared" si="30"/>
        <v>5.2546423332949566</v>
      </c>
      <c r="U51" s="36">
        <f t="shared" si="31"/>
        <v>8.175387212770044</v>
      </c>
      <c r="X51" s="34">
        <f t="shared" si="32"/>
        <v>-1.5313112072374739</v>
      </c>
      <c r="Y51" s="34">
        <f t="shared" si="37"/>
        <v>2.3449140134110897</v>
      </c>
      <c r="AB51" s="61"/>
      <c r="AC51" s="62"/>
      <c r="AD51" s="63"/>
      <c r="AE51" s="64"/>
      <c r="AF51" s="56"/>
      <c r="AH51" s="40" t="b">
        <f t="shared" si="38"/>
        <v>0</v>
      </c>
      <c r="AI51" s="65" t="b">
        <f t="shared" si="33"/>
        <v>0</v>
      </c>
      <c r="AO51" s="50">
        <f t="shared" si="39"/>
        <v>4</v>
      </c>
      <c r="AQ51" s="197" t="s">
        <v>55</v>
      </c>
      <c r="AR51" s="198"/>
      <c r="AS51" s="122"/>
      <c r="AT51" s="119"/>
      <c r="AU51" s="119"/>
      <c r="AV51" s="119"/>
      <c r="AW51" s="119"/>
      <c r="AX51" s="120"/>
    </row>
    <row r="52" spans="1:50">
      <c r="A52" s="50"/>
      <c r="B52" s="127" t="str">
        <f>Dataunderlag!A45</f>
        <v>64E 1b 8i</v>
      </c>
      <c r="C52" s="128"/>
      <c r="D52" s="3"/>
      <c r="E52" s="129"/>
      <c r="F52" s="130"/>
      <c r="G52" s="131"/>
      <c r="H52" s="3"/>
      <c r="I52" s="3"/>
      <c r="J52" s="135"/>
      <c r="K52" s="136"/>
      <c r="L52" s="135"/>
      <c r="M52" s="136"/>
      <c r="N52" s="1">
        <f t="shared" si="34"/>
        <v>0</v>
      </c>
      <c r="O52" s="50">
        <v>1</v>
      </c>
      <c r="P52" s="34" t="b">
        <f t="shared" si="28"/>
        <v>0</v>
      </c>
      <c r="Q52" s="95" t="b">
        <f t="shared" si="35"/>
        <v>0</v>
      </c>
      <c r="R52" s="34" t="b">
        <f t="shared" si="29"/>
        <v>0</v>
      </c>
      <c r="S52" s="34" t="b">
        <f t="shared" si="36"/>
        <v>0</v>
      </c>
      <c r="T52" s="36" t="b">
        <f t="shared" si="30"/>
        <v>0</v>
      </c>
      <c r="U52" s="36" t="b">
        <f t="shared" si="31"/>
        <v>0</v>
      </c>
      <c r="X52" s="34" t="b">
        <f t="shared" si="32"/>
        <v>0</v>
      </c>
      <c r="Y52" s="34" t="b">
        <f t="shared" si="37"/>
        <v>0</v>
      </c>
      <c r="AB52" s="61"/>
      <c r="AC52" s="62"/>
      <c r="AD52" s="63"/>
      <c r="AE52" s="64"/>
      <c r="AF52" s="56"/>
      <c r="AH52" s="40" t="b">
        <f t="shared" si="38"/>
        <v>0</v>
      </c>
      <c r="AI52" s="65" t="b">
        <f t="shared" si="33"/>
        <v>0</v>
      </c>
      <c r="AO52" s="50">
        <f t="shared" si="39"/>
        <v>1</v>
      </c>
      <c r="AQ52" s="197" t="s">
        <v>57</v>
      </c>
      <c r="AR52" s="198"/>
      <c r="AS52" s="115" t="s">
        <v>65</v>
      </c>
      <c r="AT52" s="116"/>
      <c r="AU52" s="115" t="s">
        <v>58</v>
      </c>
      <c r="AV52" s="117"/>
      <c r="AW52" s="117"/>
      <c r="AX52" s="116"/>
    </row>
    <row r="53" spans="1:50">
      <c r="A53" s="50"/>
      <c r="B53" s="127" t="str">
        <f>Dataunderlag!A46</f>
        <v>64E 1c 8a</v>
      </c>
      <c r="C53" s="128"/>
      <c r="D53" s="3" t="s">
        <v>227</v>
      </c>
      <c r="E53" s="129" t="s">
        <v>254</v>
      </c>
      <c r="F53" s="130"/>
      <c r="G53" s="131"/>
      <c r="H53" s="3">
        <v>31</v>
      </c>
      <c r="I53" s="3">
        <v>5</v>
      </c>
      <c r="J53" s="135">
        <v>42317</v>
      </c>
      <c r="K53" s="136"/>
      <c r="L53" s="135">
        <v>42475</v>
      </c>
      <c r="M53" s="136"/>
      <c r="N53" s="1">
        <f t="shared" si="34"/>
        <v>156</v>
      </c>
      <c r="O53" s="50">
        <v>1</v>
      </c>
      <c r="P53" s="34">
        <f t="shared" si="28"/>
        <v>6.0818372013817932</v>
      </c>
      <c r="Q53" s="95">
        <f t="shared" si="35"/>
        <v>156</v>
      </c>
      <c r="R53" s="34">
        <f t="shared" si="29"/>
        <v>-2.164488778888181</v>
      </c>
      <c r="S53" s="34">
        <f t="shared" si="36"/>
        <v>4.6850116739328493</v>
      </c>
      <c r="T53" s="36">
        <f t="shared" si="30"/>
        <v>4.6214647616442495</v>
      </c>
      <c r="U53" s="36">
        <f t="shared" si="31"/>
        <v>7.5422096411193369</v>
      </c>
      <c r="X53" s="34">
        <f t="shared" si="32"/>
        <v>-2.164488778888181</v>
      </c>
      <c r="Y53" s="34">
        <f t="shared" si="37"/>
        <v>4.6850116739328493</v>
      </c>
      <c r="AB53" s="61"/>
      <c r="AC53" s="62"/>
      <c r="AD53" s="63"/>
      <c r="AE53" s="64"/>
      <c r="AF53" s="56"/>
      <c r="AH53" s="40" t="b">
        <f t="shared" si="38"/>
        <v>0</v>
      </c>
      <c r="AI53" s="65" t="b">
        <f t="shared" si="33"/>
        <v>0</v>
      </c>
      <c r="AO53" s="50">
        <f t="shared" si="39"/>
        <v>6</v>
      </c>
      <c r="AQ53" s="121" t="s">
        <v>56</v>
      </c>
      <c r="AR53" s="121"/>
      <c r="AS53" s="122"/>
      <c r="AT53" s="119"/>
      <c r="AU53" s="119"/>
      <c r="AV53" s="119"/>
      <c r="AW53" s="119"/>
      <c r="AX53" s="120"/>
    </row>
    <row r="54" spans="1:50">
      <c r="A54" s="50"/>
      <c r="B54" s="127" t="str">
        <f>Dataunderlag!A47</f>
        <v>64E 1c 8c</v>
      </c>
      <c r="C54" s="128"/>
      <c r="D54" s="3" t="s">
        <v>227</v>
      </c>
      <c r="E54" s="129" t="s">
        <v>255</v>
      </c>
      <c r="F54" s="130"/>
      <c r="G54" s="131"/>
      <c r="H54" s="3">
        <v>40</v>
      </c>
      <c r="I54" s="3">
        <v>1</v>
      </c>
      <c r="J54" s="135">
        <v>42317</v>
      </c>
      <c r="K54" s="136"/>
      <c r="L54" s="135">
        <v>42470</v>
      </c>
      <c r="M54" s="136"/>
      <c r="N54" s="1">
        <f t="shared" si="34"/>
        <v>151</v>
      </c>
      <c r="O54" s="50">
        <v>1</v>
      </c>
      <c r="P54" s="34">
        <f t="shared" si="28"/>
        <v>0.97389949357226335</v>
      </c>
      <c r="Q54" s="95">
        <f t="shared" si="35"/>
        <v>151</v>
      </c>
      <c r="R54" s="34">
        <f t="shared" si="29"/>
        <v>-7.2724264866977109</v>
      </c>
      <c r="S54" s="34">
        <f t="shared" si="36"/>
        <v>52.888187004422413</v>
      </c>
      <c r="T54" s="36">
        <f t="shared" si="30"/>
        <v>-0.48647294616528058</v>
      </c>
      <c r="U54" s="36">
        <f t="shared" si="31"/>
        <v>2.4342719333098071</v>
      </c>
      <c r="X54" s="34">
        <f t="shared" si="32"/>
        <v>-7.2724264866977109</v>
      </c>
      <c r="Y54" s="34">
        <f t="shared" si="37"/>
        <v>52.888187004422413</v>
      </c>
      <c r="AB54" s="61"/>
      <c r="AC54" s="62"/>
      <c r="AD54" s="63"/>
      <c r="AE54" s="64"/>
      <c r="AF54" s="56"/>
      <c r="AH54" s="40" t="b">
        <f t="shared" si="38"/>
        <v>0</v>
      </c>
      <c r="AI54" s="65" t="b">
        <f t="shared" si="33"/>
        <v>0</v>
      </c>
      <c r="AO54" s="50">
        <f t="shared" si="39"/>
        <v>2</v>
      </c>
      <c r="AQ54" s="96"/>
      <c r="AR54" s="96"/>
      <c r="AS54" s="96"/>
      <c r="AT54" s="96"/>
      <c r="AU54" s="96"/>
      <c r="AV54" s="96"/>
      <c r="AW54" s="96"/>
      <c r="AX54" s="96"/>
    </row>
    <row r="55" spans="1:50">
      <c r="A55" s="50"/>
      <c r="B55" s="127" t="str">
        <f>Dataunderlag!A48</f>
        <v>64E 1c 8e</v>
      </c>
      <c r="C55" s="128"/>
      <c r="D55" s="3" t="s">
        <v>227</v>
      </c>
      <c r="E55" s="129" t="s">
        <v>234</v>
      </c>
      <c r="F55" s="130"/>
      <c r="G55" s="131"/>
      <c r="H55" s="3">
        <v>27</v>
      </c>
      <c r="I55" s="3">
        <v>4</v>
      </c>
      <c r="J55" s="132">
        <v>42326</v>
      </c>
      <c r="K55" s="133"/>
      <c r="L55" s="132">
        <v>42457</v>
      </c>
      <c r="M55" s="133"/>
      <c r="N55" s="1">
        <f t="shared" si="34"/>
        <v>130</v>
      </c>
      <c r="O55" s="50">
        <v>1</v>
      </c>
      <c r="P55" s="34">
        <f t="shared" si="28"/>
        <v>6.7035361153008211</v>
      </c>
      <c r="Q55" s="95">
        <f t="shared" si="35"/>
        <v>130</v>
      </c>
      <c r="R55" s="34">
        <f t="shared" si="29"/>
        <v>-1.5427898649691532</v>
      </c>
      <c r="S55" s="34">
        <f t="shared" si="36"/>
        <v>2.3802005674515376</v>
      </c>
      <c r="T55" s="36">
        <f t="shared" si="30"/>
        <v>5.2431636755632773</v>
      </c>
      <c r="U55" s="36">
        <f t="shared" si="31"/>
        <v>8.1639085550383648</v>
      </c>
      <c r="X55" s="34">
        <f t="shared" si="32"/>
        <v>-1.5427898649691532</v>
      </c>
      <c r="Y55" s="34">
        <f t="shared" si="37"/>
        <v>2.3802005674515376</v>
      </c>
      <c r="AB55" s="61"/>
      <c r="AC55" s="62"/>
      <c r="AD55" s="63"/>
      <c r="AE55" s="64"/>
      <c r="AF55" s="56"/>
      <c r="AH55" s="40" t="b">
        <f t="shared" si="38"/>
        <v>0</v>
      </c>
      <c r="AI55" s="65" t="b">
        <f t="shared" si="33"/>
        <v>0</v>
      </c>
      <c r="AO55" s="50">
        <f t="shared" si="39"/>
        <v>5</v>
      </c>
      <c r="AQ55" s="96"/>
      <c r="AR55" s="96"/>
      <c r="AS55" s="96"/>
      <c r="AT55" s="96"/>
      <c r="AU55" s="96"/>
      <c r="AV55" s="96"/>
      <c r="AW55" s="96"/>
      <c r="AX55" s="96"/>
    </row>
    <row r="56" spans="1:50">
      <c r="A56" s="50"/>
      <c r="B56" s="127" t="str">
        <f>Dataunderlag!A49</f>
        <v>64E 1c 8g</v>
      </c>
      <c r="C56" s="128"/>
      <c r="D56" s="3"/>
      <c r="E56" s="129"/>
      <c r="F56" s="130"/>
      <c r="G56" s="131"/>
      <c r="H56" s="3"/>
      <c r="I56" s="3"/>
      <c r="J56" s="132"/>
      <c r="K56" s="133"/>
      <c r="L56" s="132"/>
      <c r="M56" s="133"/>
      <c r="N56" s="1">
        <f t="shared" si="34"/>
        <v>0</v>
      </c>
      <c r="O56" s="50">
        <v>1</v>
      </c>
      <c r="P56" s="34" t="b">
        <f t="shared" si="28"/>
        <v>0</v>
      </c>
      <c r="Q56" s="95" t="b">
        <f t="shared" si="35"/>
        <v>0</v>
      </c>
      <c r="R56" s="34" t="b">
        <f t="shared" si="29"/>
        <v>0</v>
      </c>
      <c r="S56" s="34" t="b">
        <f t="shared" si="36"/>
        <v>0</v>
      </c>
      <c r="T56" s="36" t="b">
        <f t="shared" si="30"/>
        <v>0</v>
      </c>
      <c r="U56" s="36" t="b">
        <f t="shared" si="31"/>
        <v>0</v>
      </c>
      <c r="X56" s="34" t="b">
        <f t="shared" si="32"/>
        <v>0</v>
      </c>
      <c r="Y56" s="34" t="b">
        <f t="shared" si="37"/>
        <v>0</v>
      </c>
      <c r="AB56" s="61"/>
      <c r="AC56" s="62"/>
      <c r="AD56" s="63"/>
      <c r="AE56" s="64"/>
      <c r="AF56" s="56"/>
      <c r="AH56" s="40" t="b">
        <f t="shared" si="38"/>
        <v>0</v>
      </c>
      <c r="AI56" s="65" t="b">
        <f t="shared" si="33"/>
        <v>0</v>
      </c>
      <c r="AO56" s="50">
        <f t="shared" si="39"/>
        <v>1</v>
      </c>
      <c r="AQ56" s="96"/>
      <c r="AR56" s="96"/>
      <c r="AS56" s="96"/>
      <c r="AT56" s="96"/>
      <c r="AU56" s="96"/>
      <c r="AV56" s="96"/>
      <c r="AW56" s="96"/>
      <c r="AX56" s="96"/>
    </row>
    <row r="57" spans="1:50">
      <c r="A57" s="50"/>
      <c r="B57" s="127" t="str">
        <f>Dataunderlag!A50</f>
        <v>64E 1c 8i</v>
      </c>
      <c r="C57" s="128"/>
      <c r="D57" s="3" t="s">
        <v>227</v>
      </c>
      <c r="E57" s="129" t="s">
        <v>228</v>
      </c>
      <c r="F57" s="130"/>
      <c r="G57" s="131"/>
      <c r="H57" s="3">
        <v>40</v>
      </c>
      <c r="I57" s="3">
        <v>15</v>
      </c>
      <c r="J57" s="132">
        <v>42302</v>
      </c>
      <c r="K57" s="133"/>
      <c r="L57" s="132">
        <v>42464</v>
      </c>
      <c r="M57" s="133"/>
      <c r="N57" s="1">
        <f t="shared" si="34"/>
        <v>159</v>
      </c>
      <c r="O57" s="50">
        <v>1</v>
      </c>
      <c r="P57" s="34">
        <f t="shared" si="28"/>
        <v>13.873473917869035</v>
      </c>
      <c r="Q57" s="95">
        <f t="shared" si="35"/>
        <v>159</v>
      </c>
      <c r="R57" s="34">
        <f t="shared" si="29"/>
        <v>5.6271479375990605</v>
      </c>
      <c r="S57" s="34">
        <f t="shared" si="36"/>
        <v>31.66479391162536</v>
      </c>
      <c r="T57" s="36">
        <f t="shared" si="30"/>
        <v>12.413101478131491</v>
      </c>
      <c r="U57" s="36">
        <f t="shared" si="31"/>
        <v>15.333846357606578</v>
      </c>
      <c r="X57" s="34">
        <f t="shared" si="32"/>
        <v>5.6271479375990605</v>
      </c>
      <c r="Y57" s="34">
        <f t="shared" si="37"/>
        <v>31.66479391162536</v>
      </c>
      <c r="AB57" s="61"/>
      <c r="AC57" s="62"/>
      <c r="AD57" s="63"/>
      <c r="AE57" s="64"/>
      <c r="AF57" s="56"/>
      <c r="AH57" s="40" t="b">
        <f t="shared" si="38"/>
        <v>0</v>
      </c>
      <c r="AI57" s="65" t="b">
        <f t="shared" si="33"/>
        <v>0</v>
      </c>
      <c r="AO57" s="50">
        <f t="shared" si="39"/>
        <v>16</v>
      </c>
      <c r="AQ57" s="96"/>
      <c r="AR57" s="96"/>
      <c r="AS57" s="96"/>
      <c r="AT57" s="96"/>
      <c r="AU57" s="96"/>
      <c r="AV57" s="96"/>
      <c r="AW57" s="96"/>
      <c r="AX57" s="96"/>
    </row>
    <row r="58" spans="1:50">
      <c r="A58" s="50"/>
      <c r="B58" s="127" t="str">
        <f>Dataunderlag!A51</f>
        <v>64E 2a 0g</v>
      </c>
      <c r="C58" s="128"/>
      <c r="D58" s="3"/>
      <c r="E58" s="129"/>
      <c r="F58" s="130"/>
      <c r="G58" s="131"/>
      <c r="H58" s="3"/>
      <c r="I58" s="3"/>
      <c r="J58" s="132"/>
      <c r="K58" s="133"/>
      <c r="L58" s="132"/>
      <c r="M58" s="133"/>
      <c r="N58" s="1">
        <f t="shared" si="34"/>
        <v>0</v>
      </c>
      <c r="O58" s="50">
        <v>1</v>
      </c>
      <c r="P58" s="34" t="b">
        <f t="shared" si="28"/>
        <v>0</v>
      </c>
      <c r="Q58" s="95" t="b">
        <f t="shared" si="35"/>
        <v>0</v>
      </c>
      <c r="R58" s="34" t="b">
        <f t="shared" si="29"/>
        <v>0</v>
      </c>
      <c r="S58" s="34" t="b">
        <f t="shared" si="36"/>
        <v>0</v>
      </c>
      <c r="T58" s="36" t="b">
        <f t="shared" si="30"/>
        <v>0</v>
      </c>
      <c r="U58" s="36" t="b">
        <f t="shared" si="31"/>
        <v>0</v>
      </c>
      <c r="X58" s="34" t="b">
        <f t="shared" si="32"/>
        <v>0</v>
      </c>
      <c r="Y58" s="34" t="b">
        <f t="shared" si="37"/>
        <v>0</v>
      </c>
      <c r="AB58" s="61"/>
      <c r="AC58" s="62"/>
      <c r="AD58" s="63"/>
      <c r="AE58" s="64"/>
      <c r="AF58" s="56"/>
      <c r="AH58" s="40" t="b">
        <f t="shared" si="38"/>
        <v>0</v>
      </c>
      <c r="AI58" s="65" t="b">
        <f t="shared" si="33"/>
        <v>0</v>
      </c>
      <c r="AO58" s="50">
        <f t="shared" si="39"/>
        <v>1</v>
      </c>
      <c r="AQ58" s="96"/>
      <c r="AR58" s="96"/>
      <c r="AS58" s="96"/>
      <c r="AT58" s="96"/>
      <c r="AU58" s="96"/>
      <c r="AV58" s="96"/>
      <c r="AW58" s="96"/>
      <c r="AX58" s="96"/>
    </row>
    <row r="59" spans="1:50">
      <c r="A59" s="50"/>
      <c r="B59" s="127" t="str">
        <f>Dataunderlag!A52</f>
        <v>64E 2a 0i</v>
      </c>
      <c r="C59" s="128"/>
      <c r="D59" s="3"/>
      <c r="E59" s="129"/>
      <c r="F59" s="130"/>
      <c r="G59" s="131"/>
      <c r="H59" s="3"/>
      <c r="I59" s="3"/>
      <c r="J59" s="132"/>
      <c r="K59" s="133"/>
      <c r="L59" s="132"/>
      <c r="M59" s="133"/>
      <c r="N59" s="1">
        <f t="shared" si="34"/>
        <v>0</v>
      </c>
      <c r="O59" s="50">
        <v>1</v>
      </c>
      <c r="P59" s="34" t="b">
        <f t="shared" si="28"/>
        <v>0</v>
      </c>
      <c r="Q59" s="95" t="b">
        <f t="shared" si="35"/>
        <v>0</v>
      </c>
      <c r="R59" s="34" t="b">
        <f t="shared" si="29"/>
        <v>0</v>
      </c>
      <c r="S59" s="34" t="b">
        <f t="shared" si="36"/>
        <v>0</v>
      </c>
      <c r="T59" s="36" t="b">
        <f t="shared" si="30"/>
        <v>0</v>
      </c>
      <c r="U59" s="36" t="b">
        <f t="shared" si="31"/>
        <v>0</v>
      </c>
      <c r="X59" s="34" t="b">
        <f t="shared" si="32"/>
        <v>0</v>
      </c>
      <c r="Y59" s="34" t="b">
        <f t="shared" si="37"/>
        <v>0</v>
      </c>
      <c r="AB59" s="61"/>
      <c r="AC59" s="62"/>
      <c r="AD59" s="63"/>
      <c r="AE59" s="64"/>
      <c r="AF59" s="56"/>
      <c r="AH59" s="40" t="b">
        <f t="shared" si="38"/>
        <v>0</v>
      </c>
      <c r="AI59" s="65" t="b">
        <f t="shared" si="33"/>
        <v>0</v>
      </c>
      <c r="AO59" s="50">
        <f t="shared" si="39"/>
        <v>1</v>
      </c>
      <c r="AQ59" s="96"/>
      <c r="AR59" s="96"/>
      <c r="AS59" s="96"/>
      <c r="AT59" s="96"/>
      <c r="AU59" s="96"/>
      <c r="AV59" s="96"/>
      <c r="AW59" s="96"/>
      <c r="AX59" s="96"/>
    </row>
    <row r="60" spans="1:50">
      <c r="A60" s="50"/>
      <c r="B60" s="127" t="str">
        <f>Dataunderlag!A53</f>
        <v>64E 2b 0c</v>
      </c>
      <c r="C60" s="128"/>
      <c r="D60" s="3" t="s">
        <v>231</v>
      </c>
      <c r="E60" s="129" t="s">
        <v>257</v>
      </c>
      <c r="F60" s="130"/>
      <c r="G60" s="131"/>
      <c r="H60" s="3">
        <v>34</v>
      </c>
      <c r="I60" s="3">
        <v>8</v>
      </c>
      <c r="J60" s="132">
        <v>42309</v>
      </c>
      <c r="K60" s="133"/>
      <c r="L60" s="132">
        <v>42470</v>
      </c>
      <c r="M60" s="133"/>
      <c r="N60" s="1">
        <f t="shared" si="34"/>
        <v>159</v>
      </c>
      <c r="O60" s="50">
        <v>1</v>
      </c>
      <c r="P60" s="34">
        <f t="shared" si="28"/>
        <v>8.7049248112119439</v>
      </c>
      <c r="Q60" s="95">
        <f t="shared" si="35"/>
        <v>159</v>
      </c>
      <c r="R60" s="34">
        <f t="shared" si="29"/>
        <v>0.45859883094196974</v>
      </c>
      <c r="S60" s="34">
        <f t="shared" si="36"/>
        <v>0.21031288774134135</v>
      </c>
      <c r="T60" s="36">
        <f t="shared" si="30"/>
        <v>7.2445523714744002</v>
      </c>
      <c r="U60" s="36">
        <f t="shared" si="31"/>
        <v>10.165297250949488</v>
      </c>
      <c r="X60" s="34">
        <f t="shared" si="32"/>
        <v>0.45859883094196974</v>
      </c>
      <c r="Y60" s="34">
        <f t="shared" si="37"/>
        <v>0.21031288774134135</v>
      </c>
      <c r="AB60" s="61"/>
      <c r="AC60" s="62"/>
      <c r="AD60" s="63"/>
      <c r="AE60" s="64"/>
      <c r="AF60" s="56"/>
      <c r="AH60" s="40" t="b">
        <f t="shared" si="38"/>
        <v>0</v>
      </c>
      <c r="AI60" s="65" t="b">
        <f t="shared" si="33"/>
        <v>0</v>
      </c>
      <c r="AO60" s="50">
        <f t="shared" si="39"/>
        <v>9</v>
      </c>
      <c r="AQ60" s="96"/>
      <c r="AR60" s="96"/>
      <c r="AS60" s="96"/>
      <c r="AT60" s="96"/>
      <c r="AU60" s="96"/>
      <c r="AV60" s="96"/>
      <c r="AW60" s="96"/>
      <c r="AX60" s="96"/>
    </row>
    <row r="61" spans="1:50">
      <c r="A61" s="50"/>
      <c r="B61" s="127" t="str">
        <f>Dataunderlag!A54</f>
        <v>64E 2b 0g</v>
      </c>
      <c r="C61" s="128"/>
      <c r="D61" s="3" t="s">
        <v>231</v>
      </c>
      <c r="E61" s="129" t="s">
        <v>230</v>
      </c>
      <c r="F61" s="130"/>
      <c r="G61" s="131"/>
      <c r="H61" s="3">
        <v>17</v>
      </c>
      <c r="I61" s="3">
        <v>2</v>
      </c>
      <c r="J61" s="132">
        <v>42309</v>
      </c>
      <c r="K61" s="133"/>
      <c r="L61" s="132">
        <v>42454</v>
      </c>
      <c r="M61" s="133"/>
      <c r="N61" s="1">
        <f t="shared" si="34"/>
        <v>144</v>
      </c>
      <c r="O61" s="50">
        <v>1</v>
      </c>
      <c r="P61" s="34">
        <f t="shared" si="28"/>
        <v>4.805843906189927</v>
      </c>
      <c r="Q61" s="95">
        <f t="shared" si="35"/>
        <v>144</v>
      </c>
      <c r="R61" s="34">
        <f t="shared" si="29"/>
        <v>-3.4404820740800472</v>
      </c>
      <c r="S61" s="34">
        <f t="shared" si="36"/>
        <v>11.836916902066143</v>
      </c>
      <c r="T61" s="36">
        <f t="shared" si="30"/>
        <v>3.3454714664523832</v>
      </c>
      <c r="U61" s="36">
        <f t="shared" si="31"/>
        <v>6.2662163459274707</v>
      </c>
      <c r="X61" s="34">
        <f t="shared" si="32"/>
        <v>-3.4404820740800472</v>
      </c>
      <c r="Y61" s="34">
        <f t="shared" si="37"/>
        <v>11.836916902066143</v>
      </c>
      <c r="AB61" s="61"/>
      <c r="AC61" s="62"/>
      <c r="AD61" s="63"/>
      <c r="AE61" s="64"/>
      <c r="AF61" s="56"/>
      <c r="AH61" s="40" t="b">
        <f t="shared" si="38"/>
        <v>0</v>
      </c>
      <c r="AI61" s="65" t="b">
        <f t="shared" si="33"/>
        <v>0</v>
      </c>
      <c r="AO61" s="50">
        <f t="shared" si="39"/>
        <v>3</v>
      </c>
      <c r="AQ61" s="96"/>
      <c r="AR61" s="96"/>
      <c r="AS61" s="96"/>
      <c r="AT61" s="96"/>
      <c r="AU61" s="96"/>
      <c r="AV61" s="96"/>
      <c r="AW61" s="96"/>
      <c r="AX61" s="96"/>
    </row>
    <row r="62" spans="1:50">
      <c r="A62" s="50"/>
      <c r="B62" s="127" t="str">
        <f>Dataunderlag!A55</f>
        <v>64E 2b 0i</v>
      </c>
      <c r="C62" s="128"/>
      <c r="D62" s="3"/>
      <c r="E62" s="129"/>
      <c r="F62" s="130"/>
      <c r="G62" s="131"/>
      <c r="H62" s="3"/>
      <c r="I62" s="3"/>
      <c r="J62" s="132"/>
      <c r="K62" s="133"/>
      <c r="L62" s="132"/>
      <c r="M62" s="133"/>
      <c r="N62" s="1">
        <f t="shared" si="34"/>
        <v>0</v>
      </c>
      <c r="O62" s="50">
        <v>1</v>
      </c>
      <c r="P62" s="34" t="b">
        <f t="shared" si="28"/>
        <v>0</v>
      </c>
      <c r="Q62" s="95" t="b">
        <f t="shared" si="35"/>
        <v>0</v>
      </c>
      <c r="R62" s="34" t="b">
        <f t="shared" si="29"/>
        <v>0</v>
      </c>
      <c r="S62" s="34" t="b">
        <f t="shared" si="36"/>
        <v>0</v>
      </c>
      <c r="T62" s="36" t="b">
        <f t="shared" si="30"/>
        <v>0</v>
      </c>
      <c r="U62" s="36" t="b">
        <f t="shared" si="31"/>
        <v>0</v>
      </c>
      <c r="X62" s="34" t="b">
        <f t="shared" si="32"/>
        <v>0</v>
      </c>
      <c r="Y62" s="34" t="b">
        <f t="shared" si="37"/>
        <v>0</v>
      </c>
      <c r="AB62" s="61"/>
      <c r="AC62" s="62"/>
      <c r="AD62" s="63"/>
      <c r="AE62" s="64"/>
      <c r="AF62" s="56"/>
      <c r="AH62" s="40" t="b">
        <f t="shared" si="38"/>
        <v>0</v>
      </c>
      <c r="AI62" s="65" t="b">
        <f t="shared" si="33"/>
        <v>0</v>
      </c>
      <c r="AO62" s="50">
        <f t="shared" si="39"/>
        <v>1</v>
      </c>
      <c r="AQ62" s="96"/>
      <c r="AR62" s="96"/>
      <c r="AS62" s="96"/>
      <c r="AT62" s="96"/>
      <c r="AU62" s="96"/>
      <c r="AV62" s="96"/>
      <c r="AW62" s="96"/>
      <c r="AX62" s="96"/>
    </row>
    <row r="63" spans="1:50">
      <c r="A63" s="50"/>
      <c r="B63" s="127" t="str">
        <f>Dataunderlag!A56</f>
        <v>64E 2c 0a</v>
      </c>
      <c r="C63" s="128"/>
      <c r="D63" s="3"/>
      <c r="E63" s="129"/>
      <c r="F63" s="130"/>
      <c r="G63" s="131"/>
      <c r="H63" s="3"/>
      <c r="I63" s="3"/>
      <c r="J63" s="132"/>
      <c r="K63" s="133"/>
      <c r="L63" s="132"/>
      <c r="M63" s="133"/>
      <c r="N63" s="1">
        <f t="shared" ref="N63:N76" si="40">IF(H63&lt;1,0,Q63)</f>
        <v>0</v>
      </c>
      <c r="O63" s="50">
        <v>1</v>
      </c>
      <c r="P63" s="34" t="b">
        <f t="shared" si="28"/>
        <v>0</v>
      </c>
      <c r="Q63" s="95" t="b">
        <f t="shared" ref="Q63:Q76" si="41">IF(H63&gt;0,DAYS360($J63,$L63))</f>
        <v>0</v>
      </c>
      <c r="R63" s="34" t="b">
        <f t="shared" si="29"/>
        <v>0</v>
      </c>
      <c r="S63" s="34" t="b">
        <f t="shared" ref="S63:S76" si="42">IF(H63&gt;0,R63^2)</f>
        <v>0</v>
      </c>
      <c r="T63" s="36" t="b">
        <f t="shared" si="30"/>
        <v>0</v>
      </c>
      <c r="U63" s="36" t="b">
        <f t="shared" si="31"/>
        <v>0</v>
      </c>
      <c r="X63" s="34" t="b">
        <f t="shared" si="32"/>
        <v>0</v>
      </c>
      <c r="Y63" s="34" t="b">
        <f t="shared" ref="Y63:Y76" si="43">IF(H63&gt;0,(R63)^2)</f>
        <v>0</v>
      </c>
      <c r="AB63" s="61"/>
      <c r="AC63" s="62"/>
      <c r="AD63" s="63"/>
      <c r="AE63" s="64"/>
      <c r="AF63" s="56"/>
      <c r="AH63" s="40" t="b">
        <f t="shared" ref="AH63:AH76" si="44">IF(AC63&gt;0,DAYS360($AJ$7,AE63))</f>
        <v>0</v>
      </c>
      <c r="AI63" s="65" t="b">
        <f t="shared" si="33"/>
        <v>0</v>
      </c>
      <c r="AO63" s="50">
        <f t="shared" ref="AO63:AO76" si="45">I63+O63</f>
        <v>1</v>
      </c>
      <c r="AQ63" s="96"/>
      <c r="AR63" s="96"/>
      <c r="AS63" s="96"/>
      <c r="AT63" s="96"/>
      <c r="AU63" s="96"/>
      <c r="AV63" s="96"/>
      <c r="AW63" s="96"/>
      <c r="AX63" s="96"/>
    </row>
    <row r="64" spans="1:50">
      <c r="A64" s="50"/>
      <c r="B64" s="127" t="str">
        <f>Dataunderlag!A57</f>
        <v>64E 2c 0c</v>
      </c>
      <c r="C64" s="128"/>
      <c r="D64" s="3"/>
      <c r="E64" s="129"/>
      <c r="F64" s="130"/>
      <c r="G64" s="131"/>
      <c r="H64" s="3"/>
      <c r="I64" s="3"/>
      <c r="J64" s="132"/>
      <c r="K64" s="133"/>
      <c r="L64" s="132"/>
      <c r="M64" s="133"/>
      <c r="N64" s="1">
        <f t="shared" si="40"/>
        <v>0</v>
      </c>
      <c r="O64" s="50">
        <v>1</v>
      </c>
      <c r="P64" s="34" t="b">
        <f t="shared" si="28"/>
        <v>0</v>
      </c>
      <c r="Q64" s="95" t="b">
        <f t="shared" si="41"/>
        <v>0</v>
      </c>
      <c r="R64" s="34" t="b">
        <f t="shared" si="29"/>
        <v>0</v>
      </c>
      <c r="S64" s="34" t="b">
        <f t="shared" si="42"/>
        <v>0</v>
      </c>
      <c r="T64" s="36" t="b">
        <f t="shared" si="30"/>
        <v>0</v>
      </c>
      <c r="U64" s="36" t="b">
        <f t="shared" si="31"/>
        <v>0</v>
      </c>
      <c r="X64" s="34" t="b">
        <f t="shared" si="32"/>
        <v>0</v>
      </c>
      <c r="Y64" s="34" t="b">
        <f t="shared" si="43"/>
        <v>0</v>
      </c>
      <c r="AB64" s="61"/>
      <c r="AC64" s="62"/>
      <c r="AD64" s="63"/>
      <c r="AE64" s="64"/>
      <c r="AF64" s="56"/>
      <c r="AH64" s="40" t="b">
        <f t="shared" si="44"/>
        <v>0</v>
      </c>
      <c r="AI64" s="65" t="b">
        <f t="shared" si="33"/>
        <v>0</v>
      </c>
      <c r="AO64" s="50">
        <f t="shared" si="45"/>
        <v>1</v>
      </c>
      <c r="AQ64" s="96"/>
      <c r="AR64" s="96"/>
      <c r="AS64" s="96"/>
      <c r="AT64" s="96"/>
      <c r="AU64" s="96"/>
      <c r="AV64" s="96"/>
      <c r="AW64" s="96"/>
      <c r="AX64" s="96"/>
    </row>
    <row r="65" spans="1:50">
      <c r="A65" s="50"/>
      <c r="B65" s="127" t="str">
        <f>Dataunderlag!A58</f>
        <v>64E 2c 0g</v>
      </c>
      <c r="C65" s="128"/>
      <c r="D65" s="3"/>
      <c r="E65" s="129"/>
      <c r="F65" s="130"/>
      <c r="G65" s="131"/>
      <c r="H65" s="3"/>
      <c r="I65" s="3"/>
      <c r="J65" s="132"/>
      <c r="K65" s="133"/>
      <c r="L65" s="132"/>
      <c r="M65" s="133"/>
      <c r="N65" s="1">
        <f t="shared" si="40"/>
        <v>0</v>
      </c>
      <c r="O65" s="50">
        <v>1</v>
      </c>
      <c r="P65" s="34" t="b">
        <f t="shared" si="28"/>
        <v>0</v>
      </c>
      <c r="Q65" s="95" t="b">
        <f t="shared" si="41"/>
        <v>0</v>
      </c>
      <c r="R65" s="34" t="b">
        <f t="shared" si="29"/>
        <v>0</v>
      </c>
      <c r="S65" s="34" t="b">
        <f t="shared" si="42"/>
        <v>0</v>
      </c>
      <c r="T65" s="36" t="b">
        <f t="shared" si="30"/>
        <v>0</v>
      </c>
      <c r="U65" s="36" t="b">
        <f t="shared" si="31"/>
        <v>0</v>
      </c>
      <c r="X65" s="34" t="b">
        <f t="shared" si="32"/>
        <v>0</v>
      </c>
      <c r="Y65" s="34" t="b">
        <f t="shared" si="43"/>
        <v>0</v>
      </c>
      <c r="AB65" s="61"/>
      <c r="AC65" s="62"/>
      <c r="AD65" s="63"/>
      <c r="AE65" s="64"/>
      <c r="AF65" s="56"/>
      <c r="AH65" s="40" t="b">
        <f t="shared" si="44"/>
        <v>0</v>
      </c>
      <c r="AI65" s="65" t="b">
        <f t="shared" si="33"/>
        <v>0</v>
      </c>
      <c r="AO65" s="50">
        <f t="shared" si="45"/>
        <v>1</v>
      </c>
      <c r="AQ65" s="96"/>
      <c r="AR65" s="96"/>
      <c r="AS65" s="96"/>
      <c r="AT65" s="96"/>
      <c r="AU65" s="96"/>
      <c r="AV65" s="96"/>
      <c r="AW65" s="96"/>
      <c r="AX65" s="96"/>
    </row>
    <row r="66" spans="1:50">
      <c r="A66" s="50"/>
      <c r="B66" s="127" t="str">
        <f>Dataunderlag!A59</f>
        <v>64E 2b 0a</v>
      </c>
      <c r="C66" s="128"/>
      <c r="D66" s="3" t="s">
        <v>231</v>
      </c>
      <c r="E66" s="129" t="s">
        <v>257</v>
      </c>
      <c r="F66" s="130"/>
      <c r="G66" s="131"/>
      <c r="H66" s="3">
        <v>19</v>
      </c>
      <c r="I66" s="3">
        <v>0</v>
      </c>
      <c r="J66" s="132">
        <v>42309</v>
      </c>
      <c r="K66" s="133"/>
      <c r="L66" s="132">
        <v>42472</v>
      </c>
      <c r="M66" s="133"/>
      <c r="N66" s="1">
        <f t="shared" si="40"/>
        <v>161</v>
      </c>
      <c r="O66" s="50">
        <v>1</v>
      </c>
      <c r="P66" s="34">
        <f t="shared" si="28"/>
        <v>0</v>
      </c>
      <c r="Q66" s="95">
        <f t="shared" si="41"/>
        <v>161</v>
      </c>
      <c r="R66" s="34">
        <f t="shared" si="29"/>
        <v>-8.2463259802699742</v>
      </c>
      <c r="S66" s="34">
        <f t="shared" si="42"/>
        <v>68.001892172875557</v>
      </c>
      <c r="T66" s="36">
        <f t="shared" si="30"/>
        <v>-1.4603724397375439</v>
      </c>
      <c r="U66" s="36">
        <f t="shared" si="31"/>
        <v>1.4603724397375439</v>
      </c>
      <c r="X66" s="34">
        <f t="shared" si="32"/>
        <v>-8.2463259802699742</v>
      </c>
      <c r="Y66" s="34">
        <f t="shared" si="43"/>
        <v>68.001892172875557</v>
      </c>
      <c r="AB66" s="61"/>
      <c r="AC66" s="62"/>
      <c r="AD66" s="63"/>
      <c r="AE66" s="64"/>
      <c r="AF66" s="56"/>
      <c r="AH66" s="40" t="b">
        <f t="shared" si="44"/>
        <v>0</v>
      </c>
      <c r="AI66" s="65" t="b">
        <f t="shared" si="33"/>
        <v>0</v>
      </c>
      <c r="AO66" s="50">
        <f t="shared" si="45"/>
        <v>1</v>
      </c>
      <c r="AQ66" s="96"/>
      <c r="AR66" s="96"/>
      <c r="AS66" s="96"/>
      <c r="AT66" s="96"/>
      <c r="AU66" s="96"/>
      <c r="AV66" s="96"/>
      <c r="AW66" s="96"/>
      <c r="AX66" s="96"/>
    </row>
    <row r="67" spans="1:50">
      <c r="A67" s="50"/>
      <c r="B67" s="127" t="str">
        <f>Dataunderlag!A60</f>
        <v>64E 2b 0e</v>
      </c>
      <c r="C67" s="128"/>
      <c r="D67" s="3" t="s">
        <v>231</v>
      </c>
      <c r="E67" s="129" t="s">
        <v>230</v>
      </c>
      <c r="F67" s="130"/>
      <c r="G67" s="131"/>
      <c r="H67" s="3">
        <v>26</v>
      </c>
      <c r="I67" s="3">
        <v>3</v>
      </c>
      <c r="J67" s="132">
        <v>42309</v>
      </c>
      <c r="K67" s="133"/>
      <c r="L67" s="132">
        <v>42469</v>
      </c>
      <c r="M67" s="133"/>
      <c r="N67" s="1">
        <f t="shared" si="40"/>
        <v>158</v>
      </c>
      <c r="O67" s="50">
        <v>1</v>
      </c>
      <c r="P67" s="34">
        <f t="shared" si="28"/>
        <v>4.2957786814823304</v>
      </c>
      <c r="Q67" s="95">
        <f t="shared" si="41"/>
        <v>158</v>
      </c>
      <c r="R67" s="34">
        <f t="shared" si="29"/>
        <v>-3.9505472987876438</v>
      </c>
      <c r="S67" s="34">
        <f t="shared" si="42"/>
        <v>15.60682395995835</v>
      </c>
      <c r="T67" s="36">
        <f t="shared" si="30"/>
        <v>2.8354062417447867</v>
      </c>
      <c r="U67" s="36">
        <f t="shared" si="31"/>
        <v>5.7561511212198742</v>
      </c>
      <c r="X67" s="34">
        <f t="shared" si="32"/>
        <v>-3.9505472987876438</v>
      </c>
      <c r="Y67" s="34">
        <f t="shared" si="43"/>
        <v>15.60682395995835</v>
      </c>
      <c r="AB67" s="61"/>
      <c r="AC67" s="62"/>
      <c r="AD67" s="63"/>
      <c r="AE67" s="64"/>
      <c r="AF67" s="56"/>
      <c r="AH67" s="40" t="b">
        <f t="shared" si="44"/>
        <v>0</v>
      </c>
      <c r="AI67" s="65" t="b">
        <f t="shared" si="33"/>
        <v>0</v>
      </c>
      <c r="AO67" s="50">
        <f t="shared" si="45"/>
        <v>4</v>
      </c>
      <c r="AQ67" s="96"/>
      <c r="AR67" s="96"/>
      <c r="AS67" s="96"/>
      <c r="AT67" s="96"/>
      <c r="AU67" s="96"/>
      <c r="AV67" s="96"/>
      <c r="AW67" s="96"/>
      <c r="AX67" s="96"/>
    </row>
    <row r="68" spans="1:50">
      <c r="A68" s="50"/>
      <c r="B68" s="127" t="str">
        <f>Dataunderlag!A61</f>
        <v>64E 2c 0e</v>
      </c>
      <c r="C68" s="128"/>
      <c r="D68" s="3"/>
      <c r="E68" s="129"/>
      <c r="F68" s="130"/>
      <c r="G68" s="131"/>
      <c r="H68" s="3"/>
      <c r="I68" s="3"/>
      <c r="J68" s="132"/>
      <c r="K68" s="133"/>
      <c r="L68" s="132"/>
      <c r="M68" s="133"/>
      <c r="N68" s="1">
        <f t="shared" si="40"/>
        <v>0</v>
      </c>
      <c r="O68" s="50">
        <v>1</v>
      </c>
      <c r="P68" s="34" t="b">
        <f t="shared" si="28"/>
        <v>0</v>
      </c>
      <c r="Q68" s="95" t="b">
        <f t="shared" si="41"/>
        <v>0</v>
      </c>
      <c r="R68" s="34" t="b">
        <f t="shared" si="29"/>
        <v>0</v>
      </c>
      <c r="S68" s="34" t="b">
        <f t="shared" si="42"/>
        <v>0</v>
      </c>
      <c r="T68" s="36" t="b">
        <f t="shared" si="30"/>
        <v>0</v>
      </c>
      <c r="U68" s="36" t="b">
        <f t="shared" si="31"/>
        <v>0</v>
      </c>
      <c r="X68" s="34" t="b">
        <f t="shared" si="32"/>
        <v>0</v>
      </c>
      <c r="Y68" s="34" t="b">
        <f t="shared" si="43"/>
        <v>0</v>
      </c>
      <c r="AB68" s="61"/>
      <c r="AC68" s="62"/>
      <c r="AD68" s="63"/>
      <c r="AE68" s="64"/>
      <c r="AF68" s="56"/>
      <c r="AH68" s="40" t="b">
        <f t="shared" si="44"/>
        <v>0</v>
      </c>
      <c r="AI68" s="65" t="b">
        <f t="shared" si="33"/>
        <v>0</v>
      </c>
      <c r="AO68" s="50">
        <f t="shared" si="45"/>
        <v>1</v>
      </c>
      <c r="AQ68" s="96"/>
      <c r="AR68" s="96"/>
      <c r="AS68" s="96"/>
      <c r="AT68" s="96"/>
      <c r="AU68" s="96"/>
      <c r="AV68" s="96"/>
      <c r="AW68" s="96"/>
      <c r="AX68" s="96"/>
    </row>
    <row r="69" spans="1:50">
      <c r="A69" s="50"/>
      <c r="B69" s="127" t="str">
        <f>Dataunderlag!A62</f>
        <v>64E 2c 0i</v>
      </c>
      <c r="C69" s="128"/>
      <c r="D69" s="3" t="s">
        <v>227</v>
      </c>
      <c r="E69" s="129" t="s">
        <v>228</v>
      </c>
      <c r="F69" s="130"/>
      <c r="G69" s="131"/>
      <c r="H69" s="3">
        <v>18</v>
      </c>
      <c r="I69" s="3">
        <v>5</v>
      </c>
      <c r="J69" s="132">
        <v>42302</v>
      </c>
      <c r="K69" s="133"/>
      <c r="L69" s="132">
        <v>42464</v>
      </c>
      <c r="M69" s="133"/>
      <c r="N69" s="1">
        <f t="shared" si="40"/>
        <v>159</v>
      </c>
      <c r="O69" s="50">
        <v>1</v>
      </c>
      <c r="P69" s="34">
        <f t="shared" si="28"/>
        <v>10.276647346569655</v>
      </c>
      <c r="Q69" s="95">
        <f t="shared" si="41"/>
        <v>159</v>
      </c>
      <c r="R69" s="34">
        <f t="shared" si="29"/>
        <v>2.0303213662996811</v>
      </c>
      <c r="S69" s="34">
        <f t="shared" si="42"/>
        <v>4.122204850453004</v>
      </c>
      <c r="T69" s="36">
        <f t="shared" si="30"/>
        <v>8.8162749068321116</v>
      </c>
      <c r="U69" s="36">
        <f t="shared" si="31"/>
        <v>11.737019786307199</v>
      </c>
      <c r="X69" s="34">
        <f t="shared" si="32"/>
        <v>2.0303213662996811</v>
      </c>
      <c r="Y69" s="34">
        <f t="shared" si="43"/>
        <v>4.122204850453004</v>
      </c>
      <c r="AB69" s="61"/>
      <c r="AC69" s="62"/>
      <c r="AD69" s="63"/>
      <c r="AE69" s="64"/>
      <c r="AF69" s="56"/>
      <c r="AH69" s="40" t="b">
        <f t="shared" si="44"/>
        <v>0</v>
      </c>
      <c r="AI69" s="65" t="b">
        <f t="shared" si="33"/>
        <v>0</v>
      </c>
      <c r="AO69" s="50">
        <f t="shared" si="45"/>
        <v>6</v>
      </c>
      <c r="AQ69" s="96"/>
      <c r="AR69" s="96"/>
      <c r="AS69" s="96"/>
      <c r="AT69" s="96"/>
      <c r="AU69" s="96"/>
      <c r="AV69" s="96"/>
      <c r="AW69" s="96"/>
      <c r="AX69" s="96"/>
    </row>
    <row r="70" spans="1:50">
      <c r="A70" s="50"/>
      <c r="B70" s="127" t="str">
        <f>Dataunderlag!A63</f>
        <v>64E 0a 4i</v>
      </c>
      <c r="C70" s="128"/>
      <c r="D70" s="3"/>
      <c r="E70" s="129"/>
      <c r="F70" s="130"/>
      <c r="G70" s="131"/>
      <c r="H70" s="3"/>
      <c r="I70" s="3"/>
      <c r="J70" s="132"/>
      <c r="K70" s="133"/>
      <c r="L70" s="132"/>
      <c r="M70" s="133"/>
      <c r="N70" s="1">
        <f t="shared" si="40"/>
        <v>0</v>
      </c>
      <c r="O70" s="50">
        <v>1</v>
      </c>
      <c r="P70" s="34" t="b">
        <f t="shared" si="28"/>
        <v>0</v>
      </c>
      <c r="Q70" s="95" t="b">
        <f t="shared" si="41"/>
        <v>0</v>
      </c>
      <c r="R70" s="34" t="b">
        <f t="shared" si="29"/>
        <v>0</v>
      </c>
      <c r="S70" s="34" t="b">
        <f t="shared" si="42"/>
        <v>0</v>
      </c>
      <c r="T70" s="36" t="b">
        <f t="shared" si="30"/>
        <v>0</v>
      </c>
      <c r="U70" s="36" t="b">
        <f t="shared" si="31"/>
        <v>0</v>
      </c>
      <c r="X70" s="34" t="b">
        <f t="shared" si="32"/>
        <v>0</v>
      </c>
      <c r="Y70" s="34" t="b">
        <f t="shared" si="43"/>
        <v>0</v>
      </c>
      <c r="AB70" s="61"/>
      <c r="AC70" s="62"/>
      <c r="AD70" s="63"/>
      <c r="AE70" s="64"/>
      <c r="AF70" s="56"/>
      <c r="AH70" s="40" t="b">
        <f t="shared" si="44"/>
        <v>0</v>
      </c>
      <c r="AI70" s="65" t="b">
        <f t="shared" si="33"/>
        <v>0</v>
      </c>
      <c r="AO70" s="50">
        <f t="shared" si="45"/>
        <v>1</v>
      </c>
      <c r="AQ70" s="96"/>
      <c r="AR70" s="96"/>
      <c r="AS70" s="96"/>
      <c r="AT70" s="96"/>
      <c r="AU70" s="96"/>
      <c r="AV70" s="96"/>
      <c r="AW70" s="96"/>
      <c r="AX70" s="96"/>
    </row>
    <row r="71" spans="1:50">
      <c r="A71" s="50"/>
      <c r="B71" s="127" t="str">
        <f>Dataunderlag!A64</f>
        <v>64E 0b 4c</v>
      </c>
      <c r="C71" s="128"/>
      <c r="D71" s="3" t="s">
        <v>232</v>
      </c>
      <c r="E71" s="129"/>
      <c r="F71" s="130"/>
      <c r="G71" s="131"/>
      <c r="H71" s="3">
        <v>32</v>
      </c>
      <c r="I71" s="3">
        <v>3</v>
      </c>
      <c r="J71" s="132">
        <v>42337</v>
      </c>
      <c r="K71" s="133"/>
      <c r="L71" s="132">
        <v>42476</v>
      </c>
      <c r="M71" s="133"/>
      <c r="N71" s="1">
        <f t="shared" si="40"/>
        <v>137</v>
      </c>
      <c r="O71" s="50">
        <v>1</v>
      </c>
      <c r="P71" s="34">
        <f t="shared" si="28"/>
        <v>4.0253327608415628</v>
      </c>
      <c r="Q71" s="95">
        <f t="shared" si="41"/>
        <v>137</v>
      </c>
      <c r="R71" s="34">
        <f t="shared" si="29"/>
        <v>-4.2209932194284114</v>
      </c>
      <c r="S71" s="34">
        <f t="shared" si="42"/>
        <v>17.816783758460627</v>
      </c>
      <c r="T71" s="36">
        <f t="shared" si="30"/>
        <v>2.5649603211040191</v>
      </c>
      <c r="U71" s="36">
        <f t="shared" si="31"/>
        <v>5.4857052005791065</v>
      </c>
      <c r="X71" s="34">
        <f t="shared" si="32"/>
        <v>-4.2209932194284114</v>
      </c>
      <c r="Y71" s="34">
        <f t="shared" si="43"/>
        <v>17.816783758460627</v>
      </c>
      <c r="AB71" s="61"/>
      <c r="AC71" s="62"/>
      <c r="AD71" s="63"/>
      <c r="AE71" s="64"/>
      <c r="AF71" s="56"/>
      <c r="AH71" s="40" t="b">
        <f t="shared" si="44"/>
        <v>0</v>
      </c>
      <c r="AI71" s="65" t="b">
        <f t="shared" si="33"/>
        <v>0</v>
      </c>
      <c r="AO71" s="50">
        <f t="shared" si="45"/>
        <v>4</v>
      </c>
      <c r="AQ71" s="96"/>
      <c r="AR71" s="96"/>
      <c r="AS71" s="96"/>
      <c r="AT71" s="96"/>
      <c r="AU71" s="96"/>
      <c r="AV71" s="96"/>
      <c r="AW71" s="96"/>
      <c r="AX71" s="96"/>
    </row>
    <row r="72" spans="1:50">
      <c r="A72" s="50"/>
      <c r="B72" s="127" t="str">
        <f>Dataunderlag!A65</f>
        <v>64E 0b 4e</v>
      </c>
      <c r="C72" s="128"/>
      <c r="D72" s="3" t="s">
        <v>232</v>
      </c>
      <c r="E72" s="129" t="s">
        <v>233</v>
      </c>
      <c r="F72" s="130"/>
      <c r="G72" s="131"/>
      <c r="H72" s="3">
        <v>38</v>
      </c>
      <c r="I72" s="3">
        <v>4</v>
      </c>
      <c r="J72" s="132">
        <v>42345</v>
      </c>
      <c r="K72" s="133"/>
      <c r="L72" s="132">
        <v>42470</v>
      </c>
      <c r="M72" s="133"/>
      <c r="N72" s="1">
        <f t="shared" si="40"/>
        <v>123</v>
      </c>
      <c r="O72" s="50">
        <v>1</v>
      </c>
      <c r="P72" s="34">
        <f t="shared" si="28"/>
        <v>5.0341060686148653</v>
      </c>
      <c r="Q72" s="95">
        <f t="shared" si="41"/>
        <v>123</v>
      </c>
      <c r="R72" s="34">
        <f t="shared" si="29"/>
        <v>-3.2122199116551089</v>
      </c>
      <c r="S72" s="34">
        <f t="shared" si="42"/>
        <v>10.318356760833556</v>
      </c>
      <c r="T72" s="36">
        <f t="shared" si="30"/>
        <v>3.5737336288773216</v>
      </c>
      <c r="U72" s="36">
        <f t="shared" si="31"/>
        <v>6.494478508352409</v>
      </c>
      <c r="X72" s="34">
        <f t="shared" si="32"/>
        <v>-3.2122199116551089</v>
      </c>
      <c r="Y72" s="34">
        <f t="shared" si="43"/>
        <v>10.318356760833556</v>
      </c>
      <c r="AB72" s="61"/>
      <c r="AC72" s="62"/>
      <c r="AD72" s="63"/>
      <c r="AE72" s="64"/>
      <c r="AF72" s="56"/>
      <c r="AH72" s="40" t="b">
        <f t="shared" si="44"/>
        <v>0</v>
      </c>
      <c r="AI72" s="65" t="b">
        <f t="shared" si="33"/>
        <v>0</v>
      </c>
      <c r="AO72" s="50">
        <f t="shared" si="45"/>
        <v>5</v>
      </c>
      <c r="AQ72" s="96"/>
      <c r="AR72" s="96"/>
      <c r="AS72" s="96"/>
      <c r="AT72" s="96"/>
      <c r="AU72" s="96"/>
      <c r="AV72" s="96"/>
      <c r="AW72" s="96"/>
      <c r="AX72" s="96"/>
    </row>
    <row r="73" spans="1:50">
      <c r="A73" s="50"/>
      <c r="B73" s="127" t="str">
        <f>Dataunderlag!A66</f>
        <v>64E 0b 4g</v>
      </c>
      <c r="C73" s="128"/>
      <c r="D73" s="3" t="s">
        <v>249</v>
      </c>
      <c r="E73" s="129" t="s">
        <v>250</v>
      </c>
      <c r="F73" s="130"/>
      <c r="G73" s="131"/>
      <c r="H73" s="3">
        <v>33</v>
      </c>
      <c r="I73" s="3">
        <v>8</v>
      </c>
      <c r="J73" s="132">
        <v>42323</v>
      </c>
      <c r="K73" s="133"/>
      <c r="L73" s="132">
        <v>42465</v>
      </c>
      <c r="M73" s="133"/>
      <c r="N73" s="1">
        <f t="shared" si="40"/>
        <v>140</v>
      </c>
      <c r="O73" s="50">
        <v>1</v>
      </c>
      <c r="P73" s="34">
        <f t="shared" ref="P73:P104" si="46">IF(H73&gt;0,(I73*100000)/(H73*L$162*N73))</f>
        <v>10.185892538833714</v>
      </c>
      <c r="Q73" s="95">
        <f t="shared" si="41"/>
        <v>140</v>
      </c>
      <c r="R73" s="34">
        <f t="shared" ref="R73:R104" si="47">IF(H73&gt;0,P73-$H$173)</f>
        <v>1.9395665585637403</v>
      </c>
      <c r="S73" s="34">
        <f t="shared" si="42"/>
        <v>3.7619184350987909</v>
      </c>
      <c r="T73" s="36">
        <f t="shared" ref="T73:T104" si="48">IF(H73&gt;0,P73-$E$168)</f>
        <v>8.7255200990961708</v>
      </c>
      <c r="U73" s="36">
        <f t="shared" ref="U73:U104" si="49">IF(H73&gt;0,P73+$E$168)</f>
        <v>11.646264978571258</v>
      </c>
      <c r="X73" s="34">
        <f t="shared" ref="X73:X104" si="50">IF(H73&gt;0,P73-$H$173)</f>
        <v>1.9395665585637403</v>
      </c>
      <c r="Y73" s="34">
        <f t="shared" si="43"/>
        <v>3.7619184350987909</v>
      </c>
      <c r="AB73" s="61"/>
      <c r="AC73" s="62"/>
      <c r="AD73" s="63"/>
      <c r="AE73" s="64"/>
      <c r="AF73" s="56"/>
      <c r="AH73" s="40" t="b">
        <f t="shared" si="44"/>
        <v>0</v>
      </c>
      <c r="AI73" s="65" t="b">
        <f t="shared" ref="AI73:AI104" si="51">IF(AC73&gt;0,AH73*$L$162)</f>
        <v>0</v>
      </c>
      <c r="AO73" s="50">
        <f t="shared" si="45"/>
        <v>9</v>
      </c>
      <c r="AQ73" s="96"/>
      <c r="AR73" s="96"/>
      <c r="AS73" s="96"/>
      <c r="AT73" s="96"/>
      <c r="AU73" s="96"/>
      <c r="AV73" s="96"/>
      <c r="AW73" s="96"/>
      <c r="AX73" s="96"/>
    </row>
    <row r="74" spans="1:50">
      <c r="A74" s="50"/>
      <c r="B74" s="127" t="str">
        <f>Dataunderlag!A67</f>
        <v>64E 0b 4i</v>
      </c>
      <c r="C74" s="128"/>
      <c r="D74" s="3" t="s">
        <v>258</v>
      </c>
      <c r="E74" s="129"/>
      <c r="F74" s="130"/>
      <c r="G74" s="131"/>
      <c r="H74" s="3">
        <v>38</v>
      </c>
      <c r="I74" s="3">
        <v>2</v>
      </c>
      <c r="J74" s="132">
        <v>42302</v>
      </c>
      <c r="K74" s="133"/>
      <c r="L74" s="132">
        <v>42469</v>
      </c>
      <c r="M74" s="133"/>
      <c r="N74" s="1">
        <f t="shared" si="40"/>
        <v>164</v>
      </c>
      <c r="O74" s="50">
        <v>1</v>
      </c>
      <c r="P74" s="34">
        <f t="shared" si="46"/>
        <v>1.8877897757305746</v>
      </c>
      <c r="Q74" s="95">
        <f t="shared" si="41"/>
        <v>164</v>
      </c>
      <c r="R74" s="34">
        <f t="shared" si="47"/>
        <v>-6.3585362045393996</v>
      </c>
      <c r="S74" s="34">
        <f t="shared" si="42"/>
        <v>40.430982664438311</v>
      </c>
      <c r="T74" s="36">
        <f t="shared" si="48"/>
        <v>0.42741733599303067</v>
      </c>
      <c r="U74" s="36">
        <f t="shared" si="49"/>
        <v>3.3481622154681183</v>
      </c>
      <c r="X74" s="34">
        <f t="shared" si="50"/>
        <v>-6.3585362045393996</v>
      </c>
      <c r="Y74" s="34">
        <f t="shared" si="43"/>
        <v>40.430982664438311</v>
      </c>
      <c r="AB74" s="61"/>
      <c r="AC74" s="62"/>
      <c r="AD74" s="63"/>
      <c r="AE74" s="64"/>
      <c r="AF74" s="56"/>
      <c r="AH74" s="40" t="b">
        <f t="shared" si="44"/>
        <v>0</v>
      </c>
      <c r="AI74" s="65" t="b">
        <f t="shared" si="51"/>
        <v>0</v>
      </c>
      <c r="AO74" s="50">
        <f t="shared" si="45"/>
        <v>3</v>
      </c>
      <c r="AQ74" s="96"/>
      <c r="AR74" s="96"/>
      <c r="AS74" s="96"/>
      <c r="AT74" s="96"/>
      <c r="AU74" s="96"/>
      <c r="AV74" s="96"/>
      <c r="AW74" s="96"/>
      <c r="AX74" s="96"/>
    </row>
    <row r="75" spans="1:50">
      <c r="A75" s="50"/>
      <c r="B75" s="127" t="str">
        <f>Dataunderlag!A68</f>
        <v>64E 0c 4c</v>
      </c>
      <c r="C75" s="128"/>
      <c r="D75" s="3" t="s">
        <v>258</v>
      </c>
      <c r="E75" s="129"/>
      <c r="F75" s="130"/>
      <c r="G75" s="131"/>
      <c r="H75" s="3">
        <v>25</v>
      </c>
      <c r="I75" s="3">
        <v>4</v>
      </c>
      <c r="J75" s="132">
        <v>42315</v>
      </c>
      <c r="K75" s="133"/>
      <c r="L75" s="132">
        <v>42476</v>
      </c>
      <c r="M75" s="133"/>
      <c r="N75" s="1">
        <f t="shared" si="40"/>
        <v>159</v>
      </c>
      <c r="O75" s="50">
        <v>1</v>
      </c>
      <c r="P75" s="34">
        <f t="shared" si="46"/>
        <v>5.9193488716241216</v>
      </c>
      <c r="Q75" s="95">
        <f t="shared" si="41"/>
        <v>159</v>
      </c>
      <c r="R75" s="34">
        <f t="shared" si="47"/>
        <v>-2.3269771086458526</v>
      </c>
      <c r="S75" s="34">
        <f t="shared" si="42"/>
        <v>5.4148224641618121</v>
      </c>
      <c r="T75" s="36">
        <f t="shared" si="48"/>
        <v>4.4589764318865779</v>
      </c>
      <c r="U75" s="36">
        <f t="shared" si="49"/>
        <v>7.3797213113616653</v>
      </c>
      <c r="X75" s="34">
        <f t="shared" si="50"/>
        <v>-2.3269771086458526</v>
      </c>
      <c r="Y75" s="34">
        <f t="shared" si="43"/>
        <v>5.4148224641618121</v>
      </c>
      <c r="AB75" s="61"/>
      <c r="AC75" s="62"/>
      <c r="AD75" s="63"/>
      <c r="AE75" s="64"/>
      <c r="AF75" s="56"/>
      <c r="AH75" s="40" t="b">
        <f t="shared" si="44"/>
        <v>0</v>
      </c>
      <c r="AI75" s="65" t="b">
        <f t="shared" si="51"/>
        <v>0</v>
      </c>
      <c r="AO75" s="50">
        <f t="shared" si="45"/>
        <v>5</v>
      </c>
      <c r="AQ75" s="96"/>
      <c r="AR75" s="96"/>
      <c r="AS75" s="96"/>
      <c r="AT75" s="96"/>
      <c r="AU75" s="96"/>
      <c r="AV75" s="96"/>
      <c r="AW75" s="96"/>
      <c r="AX75" s="96"/>
    </row>
    <row r="76" spans="1:50">
      <c r="A76" s="50"/>
      <c r="B76" s="127" t="str">
        <f>Dataunderlag!A69</f>
        <v>64E 0a 4g</v>
      </c>
      <c r="C76" s="128"/>
      <c r="D76" s="3" t="s">
        <v>269</v>
      </c>
      <c r="E76" s="129"/>
      <c r="F76" s="130"/>
      <c r="G76" s="131"/>
      <c r="H76" s="3">
        <v>40</v>
      </c>
      <c r="I76" s="3">
        <v>0</v>
      </c>
      <c r="J76" s="132">
        <v>42309</v>
      </c>
      <c r="K76" s="133"/>
      <c r="L76" s="132">
        <v>42470</v>
      </c>
      <c r="M76" s="133"/>
      <c r="N76" s="1">
        <f t="shared" si="40"/>
        <v>159</v>
      </c>
      <c r="O76" s="50">
        <v>1</v>
      </c>
      <c r="P76" s="34">
        <f t="shared" si="46"/>
        <v>0</v>
      </c>
      <c r="Q76" s="95">
        <f t="shared" si="41"/>
        <v>159</v>
      </c>
      <c r="R76" s="34">
        <f t="shared" si="47"/>
        <v>-8.2463259802699742</v>
      </c>
      <c r="S76" s="34">
        <f t="shared" si="42"/>
        <v>68.001892172875557</v>
      </c>
      <c r="T76" s="36">
        <f t="shared" si="48"/>
        <v>-1.4603724397375439</v>
      </c>
      <c r="U76" s="36">
        <f t="shared" si="49"/>
        <v>1.4603724397375439</v>
      </c>
      <c r="X76" s="34">
        <f t="shared" si="50"/>
        <v>-8.2463259802699742</v>
      </c>
      <c r="Y76" s="34">
        <f t="shared" si="43"/>
        <v>68.001892172875557</v>
      </c>
      <c r="AB76" s="61"/>
      <c r="AC76" s="62"/>
      <c r="AD76" s="63"/>
      <c r="AE76" s="64"/>
      <c r="AF76" s="56"/>
      <c r="AH76" s="40" t="b">
        <f t="shared" si="44"/>
        <v>0</v>
      </c>
      <c r="AI76" s="65" t="b">
        <f t="shared" si="51"/>
        <v>0</v>
      </c>
      <c r="AO76" s="50">
        <f t="shared" si="45"/>
        <v>1</v>
      </c>
      <c r="AQ76" s="96"/>
      <c r="AR76" s="96"/>
      <c r="AS76" s="96"/>
      <c r="AT76" s="96"/>
      <c r="AU76" s="96"/>
      <c r="AV76" s="96"/>
      <c r="AW76" s="96"/>
      <c r="AX76" s="96"/>
    </row>
    <row r="77" spans="1:50">
      <c r="A77" s="50"/>
      <c r="B77" s="127" t="str">
        <f>Dataunderlag!A70</f>
        <v>64E 0b 4a</v>
      </c>
      <c r="C77" s="128"/>
      <c r="D77" s="3" t="s">
        <v>263</v>
      </c>
      <c r="E77" s="129"/>
      <c r="F77" s="130"/>
      <c r="G77" s="131"/>
      <c r="H77" s="3">
        <v>40</v>
      </c>
      <c r="I77" s="3">
        <v>5</v>
      </c>
      <c r="J77" s="132">
        <v>42302</v>
      </c>
      <c r="K77" s="133"/>
      <c r="L77" s="132">
        <v>42469</v>
      </c>
      <c r="M77" s="133"/>
      <c r="N77" s="1">
        <f t="shared" ref="N77" si="52">IF(H77&lt;1,0,Q77)</f>
        <v>164</v>
      </c>
      <c r="O77" s="50">
        <v>1</v>
      </c>
      <c r="P77" s="34">
        <f t="shared" si="46"/>
        <v>4.4835007173601147</v>
      </c>
      <c r="Q77" s="95">
        <f t="shared" ref="Q77" si="53">IF(H77&gt;0,DAYS360($J77,$L77))</f>
        <v>164</v>
      </c>
      <c r="R77" s="34">
        <f t="shared" si="47"/>
        <v>-3.7628252629098595</v>
      </c>
      <c r="S77" s="34">
        <f t="shared" ref="S77" si="54">IF(H77&gt;0,R77^2)</f>
        <v>14.158853959192653</v>
      </c>
      <c r="T77" s="36">
        <f t="shared" si="48"/>
        <v>3.023128277622571</v>
      </c>
      <c r="U77" s="36">
        <f t="shared" si="49"/>
        <v>5.9438731570976584</v>
      </c>
      <c r="X77" s="34">
        <f t="shared" si="50"/>
        <v>-3.7628252629098595</v>
      </c>
      <c r="Y77" s="34">
        <f t="shared" ref="Y77" si="55">IF(H77&gt;0,(R77)^2)</f>
        <v>14.158853959192653</v>
      </c>
      <c r="AB77" s="61"/>
      <c r="AC77" s="62"/>
      <c r="AD77" s="63"/>
      <c r="AE77" s="64"/>
      <c r="AF77" s="56"/>
      <c r="AH77" s="40" t="b">
        <f t="shared" ref="AH77" si="56">IF(AC77&gt;0,DAYS360($AJ$7,AE77))</f>
        <v>0</v>
      </c>
      <c r="AI77" s="65" t="b">
        <f t="shared" si="51"/>
        <v>0</v>
      </c>
      <c r="AO77" s="50">
        <f t="shared" ref="AO77" si="57">I77+O77</f>
        <v>6</v>
      </c>
      <c r="AQ77" s="96"/>
      <c r="AR77" s="96"/>
      <c r="AS77" s="96"/>
      <c r="AT77" s="96"/>
      <c r="AU77" s="96"/>
      <c r="AV77" s="96"/>
      <c r="AW77" s="96"/>
      <c r="AX77" s="96"/>
    </row>
    <row r="78" spans="1:50">
      <c r="A78" s="50"/>
      <c r="B78" s="127" t="str">
        <f>Dataunderlag!A71</f>
        <v>64E 0c 4a</v>
      </c>
      <c r="C78" s="128"/>
      <c r="D78" s="3"/>
      <c r="E78" s="129"/>
      <c r="F78" s="130"/>
      <c r="G78" s="131"/>
      <c r="H78" s="3"/>
      <c r="I78" s="3"/>
      <c r="J78" s="132"/>
      <c r="K78" s="133"/>
      <c r="L78" s="132"/>
      <c r="M78" s="133"/>
      <c r="N78" s="1">
        <f t="shared" si="34"/>
        <v>0</v>
      </c>
      <c r="O78" s="50">
        <v>1</v>
      </c>
      <c r="P78" s="34" t="b">
        <f t="shared" si="46"/>
        <v>0</v>
      </c>
      <c r="Q78" s="95" t="b">
        <f t="shared" si="35"/>
        <v>0</v>
      </c>
      <c r="R78" s="34" t="b">
        <f t="shared" si="47"/>
        <v>0</v>
      </c>
      <c r="S78" s="34" t="b">
        <f t="shared" si="36"/>
        <v>0</v>
      </c>
      <c r="T78" s="36" t="b">
        <f t="shared" si="48"/>
        <v>0</v>
      </c>
      <c r="U78" s="36" t="b">
        <f t="shared" si="49"/>
        <v>0</v>
      </c>
      <c r="X78" s="34" t="b">
        <f t="shared" si="50"/>
        <v>0</v>
      </c>
      <c r="Y78" s="34" t="b">
        <f t="shared" si="37"/>
        <v>0</v>
      </c>
      <c r="AB78" s="61"/>
      <c r="AC78" s="62"/>
      <c r="AD78" s="63"/>
      <c r="AE78" s="64"/>
      <c r="AF78" s="56"/>
      <c r="AH78" s="40" t="b">
        <f t="shared" si="38"/>
        <v>0</v>
      </c>
      <c r="AI78" s="65" t="b">
        <f t="shared" si="51"/>
        <v>0</v>
      </c>
      <c r="AO78" s="50">
        <f t="shared" si="39"/>
        <v>1</v>
      </c>
      <c r="AQ78" s="96"/>
      <c r="AR78" s="96"/>
      <c r="AS78" s="96"/>
      <c r="AT78" s="96"/>
      <c r="AU78" s="96"/>
      <c r="AV78" s="96"/>
      <c r="AW78" s="96"/>
      <c r="AX78" s="96"/>
    </row>
    <row r="79" spans="1:50">
      <c r="A79" s="50"/>
      <c r="B79" s="127" t="str">
        <f>Dataunderlag!A72</f>
        <v>64E 0c 4e</v>
      </c>
      <c r="C79" s="128"/>
      <c r="D79" s="3" t="s">
        <v>258</v>
      </c>
      <c r="E79" s="129"/>
      <c r="F79" s="130"/>
      <c r="G79" s="131"/>
      <c r="H79" s="3">
        <v>32</v>
      </c>
      <c r="I79" s="3">
        <v>1</v>
      </c>
      <c r="J79" s="132">
        <v>42322</v>
      </c>
      <c r="K79" s="133"/>
      <c r="L79" s="132">
        <v>42469</v>
      </c>
      <c r="M79" s="133"/>
      <c r="N79" s="1">
        <f t="shared" si="34"/>
        <v>145</v>
      </c>
      <c r="O79" s="50">
        <v>1</v>
      </c>
      <c r="P79" s="34">
        <f t="shared" si="46"/>
        <v>1.2677484787018256</v>
      </c>
      <c r="Q79" s="95">
        <f t="shared" si="35"/>
        <v>145</v>
      </c>
      <c r="R79" s="34">
        <f t="shared" si="47"/>
        <v>-6.9785775015681484</v>
      </c>
      <c r="S79" s="34">
        <f t="shared" si="36"/>
        <v>48.700543945393143</v>
      </c>
      <c r="T79" s="36">
        <f t="shared" si="48"/>
        <v>-0.19262396103571833</v>
      </c>
      <c r="U79" s="36">
        <f t="shared" si="49"/>
        <v>2.7281209184393695</v>
      </c>
      <c r="X79" s="34">
        <f t="shared" si="50"/>
        <v>-6.9785775015681484</v>
      </c>
      <c r="Y79" s="34">
        <f t="shared" si="37"/>
        <v>48.700543945393143</v>
      </c>
      <c r="AB79" s="61"/>
      <c r="AC79" s="62"/>
      <c r="AD79" s="63"/>
      <c r="AE79" s="64"/>
      <c r="AF79" s="56"/>
      <c r="AH79" s="40" t="b">
        <f t="shared" si="38"/>
        <v>0</v>
      </c>
      <c r="AI79" s="65" t="b">
        <f t="shared" si="51"/>
        <v>0</v>
      </c>
      <c r="AO79" s="50">
        <f t="shared" si="39"/>
        <v>2</v>
      </c>
      <c r="AQ79" s="96"/>
      <c r="AR79" s="96"/>
      <c r="AS79" s="96"/>
      <c r="AT79" s="96"/>
      <c r="AU79" s="96"/>
      <c r="AV79" s="96"/>
      <c r="AW79" s="96"/>
      <c r="AX79" s="96"/>
    </row>
    <row r="80" spans="1:50">
      <c r="A80" s="50"/>
      <c r="B80" s="127" t="str">
        <f>Dataunderlag!A73</f>
        <v>64E 0a 6g</v>
      </c>
      <c r="C80" s="128"/>
      <c r="D80" s="3"/>
      <c r="E80" s="129"/>
      <c r="F80" s="130"/>
      <c r="G80" s="131"/>
      <c r="H80" s="3"/>
      <c r="I80" s="3"/>
      <c r="J80" s="132"/>
      <c r="K80" s="133"/>
      <c r="L80" s="132"/>
      <c r="M80" s="133"/>
      <c r="N80" s="1">
        <f t="shared" si="34"/>
        <v>0</v>
      </c>
      <c r="O80" s="50">
        <v>1</v>
      </c>
      <c r="P80" s="34" t="b">
        <f t="shared" si="46"/>
        <v>0</v>
      </c>
      <c r="Q80" s="95" t="b">
        <f t="shared" si="35"/>
        <v>0</v>
      </c>
      <c r="R80" s="34" t="b">
        <f t="shared" si="47"/>
        <v>0</v>
      </c>
      <c r="S80" s="34" t="b">
        <f t="shared" si="36"/>
        <v>0</v>
      </c>
      <c r="T80" s="36" t="b">
        <f t="shared" si="48"/>
        <v>0</v>
      </c>
      <c r="U80" s="36" t="b">
        <f t="shared" si="49"/>
        <v>0</v>
      </c>
      <c r="X80" s="34" t="b">
        <f t="shared" si="50"/>
        <v>0</v>
      </c>
      <c r="Y80" s="34" t="b">
        <f t="shared" si="37"/>
        <v>0</v>
      </c>
      <c r="AB80" s="61"/>
      <c r="AC80" s="62"/>
      <c r="AD80" s="63"/>
      <c r="AE80" s="64"/>
      <c r="AF80" s="56"/>
      <c r="AH80" s="40" t="b">
        <f t="shared" si="38"/>
        <v>0</v>
      </c>
      <c r="AI80" s="65" t="b">
        <f t="shared" si="51"/>
        <v>0</v>
      </c>
      <c r="AO80" s="50">
        <f t="shared" si="39"/>
        <v>1</v>
      </c>
      <c r="AQ80" s="96"/>
      <c r="AR80" s="96"/>
      <c r="AS80" s="96"/>
      <c r="AT80" s="96"/>
      <c r="AU80" s="96"/>
      <c r="AV80" s="96"/>
      <c r="AW80" s="96"/>
      <c r="AX80" s="96"/>
    </row>
    <row r="81" spans="1:50">
      <c r="A81" s="50"/>
      <c r="B81" s="127" t="str">
        <f>Dataunderlag!A74</f>
        <v>64E 0a 6i</v>
      </c>
      <c r="C81" s="128"/>
      <c r="D81" s="3" t="s">
        <v>249</v>
      </c>
      <c r="E81" s="129"/>
      <c r="F81" s="130"/>
      <c r="G81" s="131"/>
      <c r="H81" s="3">
        <v>39</v>
      </c>
      <c r="I81" s="3">
        <v>10</v>
      </c>
      <c r="J81" s="132">
        <v>42343</v>
      </c>
      <c r="K81" s="133"/>
      <c r="L81" s="132">
        <v>42470</v>
      </c>
      <c r="M81" s="133"/>
      <c r="N81" s="1">
        <f t="shared" si="34"/>
        <v>125</v>
      </c>
      <c r="O81" s="50">
        <v>1</v>
      </c>
      <c r="P81" s="34">
        <f t="shared" si="46"/>
        <v>12.066365007541478</v>
      </c>
      <c r="Q81" s="95">
        <f t="shared" si="35"/>
        <v>125</v>
      </c>
      <c r="R81" s="34">
        <f t="shared" si="47"/>
        <v>3.8200390272715037</v>
      </c>
      <c r="S81" s="34">
        <f t="shared" si="36"/>
        <v>14.592698169877416</v>
      </c>
      <c r="T81" s="36">
        <f t="shared" si="48"/>
        <v>10.605992567803934</v>
      </c>
      <c r="U81" s="36">
        <f t="shared" si="49"/>
        <v>13.526737447279022</v>
      </c>
      <c r="X81" s="34">
        <f t="shared" si="50"/>
        <v>3.8200390272715037</v>
      </c>
      <c r="Y81" s="34">
        <f t="shared" si="37"/>
        <v>14.592698169877416</v>
      </c>
      <c r="AB81" s="61"/>
      <c r="AC81" s="62"/>
      <c r="AD81" s="63"/>
      <c r="AE81" s="64"/>
      <c r="AF81" s="56"/>
      <c r="AH81" s="40" t="b">
        <f t="shared" si="38"/>
        <v>0</v>
      </c>
      <c r="AI81" s="65" t="b">
        <f t="shared" si="51"/>
        <v>0</v>
      </c>
      <c r="AO81" s="50">
        <f t="shared" si="39"/>
        <v>11</v>
      </c>
      <c r="AQ81" s="96"/>
      <c r="AR81" s="96"/>
      <c r="AS81" s="96"/>
      <c r="AT81" s="96"/>
      <c r="AU81" s="96"/>
      <c r="AV81" s="96"/>
      <c r="AW81" s="96"/>
      <c r="AX81" s="96"/>
    </row>
    <row r="82" spans="1:50">
      <c r="A82" s="50"/>
      <c r="B82" s="127" t="str">
        <f>Dataunderlag!A75</f>
        <v>64E 0b 6a</v>
      </c>
      <c r="C82" s="128"/>
      <c r="D82" s="3" t="s">
        <v>232</v>
      </c>
      <c r="E82" s="129"/>
      <c r="F82" s="130"/>
      <c r="G82" s="131"/>
      <c r="H82" s="3">
        <v>25</v>
      </c>
      <c r="I82" s="3">
        <v>13</v>
      </c>
      <c r="J82" s="132">
        <v>42338</v>
      </c>
      <c r="K82" s="133"/>
      <c r="L82" s="132">
        <v>42477</v>
      </c>
      <c r="M82" s="133"/>
      <c r="N82" s="1">
        <f t="shared" si="34"/>
        <v>137</v>
      </c>
      <c r="O82" s="50">
        <v>1</v>
      </c>
      <c r="P82" s="34">
        <f t="shared" si="46"/>
        <v>22.327179046801202</v>
      </c>
      <c r="Q82" s="95">
        <f t="shared" si="35"/>
        <v>137</v>
      </c>
      <c r="R82" s="34">
        <f t="shared" si="47"/>
        <v>14.080853066531228</v>
      </c>
      <c r="S82" s="34">
        <f t="shared" si="36"/>
        <v>198.27042308124189</v>
      </c>
      <c r="T82" s="36">
        <f t="shared" si="48"/>
        <v>20.866806607063658</v>
      </c>
      <c r="U82" s="36">
        <f t="shared" si="49"/>
        <v>23.787551486538746</v>
      </c>
      <c r="X82" s="34">
        <f t="shared" si="50"/>
        <v>14.080853066531228</v>
      </c>
      <c r="Y82" s="34">
        <f t="shared" si="37"/>
        <v>198.27042308124189</v>
      </c>
      <c r="AB82" s="61"/>
      <c r="AC82" s="62"/>
      <c r="AD82" s="63"/>
      <c r="AE82" s="64"/>
      <c r="AF82" s="56"/>
      <c r="AH82" s="40" t="b">
        <f t="shared" si="38"/>
        <v>0</v>
      </c>
      <c r="AI82" s="65" t="b">
        <f t="shared" si="51"/>
        <v>0</v>
      </c>
      <c r="AO82" s="50">
        <f t="shared" si="39"/>
        <v>14</v>
      </c>
      <c r="AQ82" s="96"/>
      <c r="AR82" s="96"/>
      <c r="AS82" s="96"/>
      <c r="AT82" s="96"/>
      <c r="AU82" s="96"/>
      <c r="AV82" s="96"/>
      <c r="AW82" s="96"/>
      <c r="AX82" s="96"/>
    </row>
    <row r="83" spans="1:50">
      <c r="A83" s="50"/>
      <c r="B83" s="127" t="str">
        <f>Dataunderlag!A76</f>
        <v>64E 0b 6c</v>
      </c>
      <c r="C83" s="128"/>
      <c r="D83" s="3" t="s">
        <v>232</v>
      </c>
      <c r="E83" s="129" t="s">
        <v>233</v>
      </c>
      <c r="F83" s="130"/>
      <c r="G83" s="131"/>
      <c r="H83" s="3">
        <v>17</v>
      </c>
      <c r="I83" s="3">
        <v>0</v>
      </c>
      <c r="J83" s="132">
        <v>42345</v>
      </c>
      <c r="K83" s="133"/>
      <c r="L83" s="132">
        <v>42464</v>
      </c>
      <c r="M83" s="133"/>
      <c r="N83" s="1">
        <f t="shared" si="34"/>
        <v>117</v>
      </c>
      <c r="O83" s="50">
        <v>1</v>
      </c>
      <c r="P83" s="34">
        <f t="shared" si="46"/>
        <v>0</v>
      </c>
      <c r="Q83" s="95">
        <f t="shared" si="35"/>
        <v>117</v>
      </c>
      <c r="R83" s="34">
        <f t="shared" si="47"/>
        <v>-8.2463259802699742</v>
      </c>
      <c r="S83" s="34">
        <f t="shared" si="36"/>
        <v>68.001892172875557</v>
      </c>
      <c r="T83" s="36">
        <f t="shared" si="48"/>
        <v>-1.4603724397375439</v>
      </c>
      <c r="U83" s="36">
        <f t="shared" si="49"/>
        <v>1.4603724397375439</v>
      </c>
      <c r="X83" s="34">
        <f t="shared" si="50"/>
        <v>-8.2463259802699742</v>
      </c>
      <c r="Y83" s="34">
        <f t="shared" si="37"/>
        <v>68.001892172875557</v>
      </c>
      <c r="AB83" s="61"/>
      <c r="AC83" s="62"/>
      <c r="AD83" s="63"/>
      <c r="AE83" s="64"/>
      <c r="AF83" s="56"/>
      <c r="AH83" s="40" t="b">
        <f t="shared" si="38"/>
        <v>0</v>
      </c>
      <c r="AI83" s="65" t="b">
        <f t="shared" si="51"/>
        <v>0</v>
      </c>
      <c r="AO83" s="50">
        <f t="shared" si="39"/>
        <v>1</v>
      </c>
      <c r="AQ83" s="96"/>
      <c r="AR83" s="96"/>
      <c r="AS83" s="96"/>
      <c r="AT83" s="96"/>
      <c r="AU83" s="96"/>
      <c r="AV83" s="96"/>
      <c r="AW83" s="96"/>
      <c r="AX83" s="96"/>
    </row>
    <row r="84" spans="1:50">
      <c r="A84" s="50"/>
      <c r="B84" s="127" t="str">
        <f>Dataunderlag!A77</f>
        <v>64E 0b 6e</v>
      </c>
      <c r="C84" s="128"/>
      <c r="D84" s="3" t="s">
        <v>249</v>
      </c>
      <c r="E84" s="124" t="s">
        <v>248</v>
      </c>
      <c r="F84" s="125"/>
      <c r="G84" s="126"/>
      <c r="H84" s="3"/>
      <c r="I84" s="3"/>
      <c r="J84" s="132"/>
      <c r="K84" s="133"/>
      <c r="L84" s="132"/>
      <c r="M84" s="133"/>
      <c r="N84" s="1">
        <f t="shared" si="34"/>
        <v>0</v>
      </c>
      <c r="O84" s="50">
        <v>1</v>
      </c>
      <c r="P84" s="34" t="b">
        <f t="shared" si="46"/>
        <v>0</v>
      </c>
      <c r="Q84" s="95" t="b">
        <f t="shared" si="35"/>
        <v>0</v>
      </c>
      <c r="R84" s="34" t="b">
        <f t="shared" si="47"/>
        <v>0</v>
      </c>
      <c r="S84" s="34" t="b">
        <f t="shared" si="36"/>
        <v>0</v>
      </c>
      <c r="T84" s="36" t="b">
        <f t="shared" si="48"/>
        <v>0</v>
      </c>
      <c r="U84" s="36" t="b">
        <f t="shared" si="49"/>
        <v>0</v>
      </c>
      <c r="X84" s="34" t="b">
        <f t="shared" si="50"/>
        <v>0</v>
      </c>
      <c r="Y84" s="34" t="b">
        <f t="shared" si="37"/>
        <v>0</v>
      </c>
      <c r="AB84" s="61"/>
      <c r="AC84" s="62"/>
      <c r="AD84" s="63"/>
      <c r="AE84" s="64"/>
      <c r="AF84" s="56"/>
      <c r="AH84" s="40" t="b">
        <f t="shared" si="38"/>
        <v>0</v>
      </c>
      <c r="AI84" s="65" t="b">
        <f t="shared" si="51"/>
        <v>0</v>
      </c>
      <c r="AO84" s="50">
        <f t="shared" si="39"/>
        <v>1</v>
      </c>
      <c r="AQ84" s="96"/>
      <c r="AR84" s="96"/>
      <c r="AS84" s="96"/>
      <c r="AT84" s="96"/>
      <c r="AU84" s="96"/>
      <c r="AV84" s="96"/>
      <c r="AW84" s="96"/>
      <c r="AX84" s="96"/>
    </row>
    <row r="85" spans="1:50">
      <c r="A85" s="50"/>
      <c r="B85" s="127" t="str">
        <f>Dataunderlag!A78</f>
        <v>64E 0b 6g</v>
      </c>
      <c r="C85" s="128"/>
      <c r="D85" s="3" t="s">
        <v>249</v>
      </c>
      <c r="E85" s="129" t="s">
        <v>248</v>
      </c>
      <c r="F85" s="130"/>
      <c r="G85" s="131"/>
      <c r="H85" s="3">
        <v>19</v>
      </c>
      <c r="I85" s="3">
        <v>2</v>
      </c>
      <c r="J85" s="132">
        <v>42343</v>
      </c>
      <c r="K85" s="133"/>
      <c r="L85" s="132">
        <v>42467</v>
      </c>
      <c r="M85" s="133"/>
      <c r="N85" s="1">
        <f t="shared" si="34"/>
        <v>122</v>
      </c>
      <c r="O85" s="50">
        <v>1</v>
      </c>
      <c r="P85" s="34">
        <f t="shared" si="46"/>
        <v>5.0753692331117088</v>
      </c>
      <c r="Q85" s="95">
        <f t="shared" si="35"/>
        <v>122</v>
      </c>
      <c r="R85" s="34">
        <f t="shared" si="47"/>
        <v>-3.1709567471582654</v>
      </c>
      <c r="S85" s="34">
        <f t="shared" si="36"/>
        <v>10.054966692348527</v>
      </c>
      <c r="T85" s="36">
        <f t="shared" si="48"/>
        <v>3.6149967933741651</v>
      </c>
      <c r="U85" s="36">
        <f t="shared" si="49"/>
        <v>6.5357416728492526</v>
      </c>
      <c r="X85" s="34">
        <f t="shared" si="50"/>
        <v>-3.1709567471582654</v>
      </c>
      <c r="Y85" s="34">
        <f t="shared" si="37"/>
        <v>10.054966692348527</v>
      </c>
      <c r="AB85" s="61"/>
      <c r="AC85" s="62"/>
      <c r="AD85" s="63"/>
      <c r="AE85" s="64"/>
      <c r="AF85" s="56"/>
      <c r="AH85" s="40" t="b">
        <f t="shared" si="38"/>
        <v>0</v>
      </c>
      <c r="AI85" s="65" t="b">
        <f t="shared" si="51"/>
        <v>0</v>
      </c>
      <c r="AO85" s="50">
        <f t="shared" si="39"/>
        <v>3</v>
      </c>
      <c r="AQ85" s="96"/>
      <c r="AR85" s="96"/>
      <c r="AS85" s="96"/>
      <c r="AT85" s="96"/>
      <c r="AU85" s="96"/>
      <c r="AV85" s="96"/>
      <c r="AW85" s="96"/>
      <c r="AX85" s="96"/>
    </row>
    <row r="86" spans="1:50">
      <c r="A86" s="50"/>
      <c r="B86" s="127" t="str">
        <f>Dataunderlag!A79</f>
        <v>64E 0b 6i</v>
      </c>
      <c r="C86" s="128"/>
      <c r="D86" s="3" t="s">
        <v>249</v>
      </c>
      <c r="E86" s="129" t="s">
        <v>248</v>
      </c>
      <c r="F86" s="130"/>
      <c r="G86" s="131"/>
      <c r="H86" s="3">
        <v>39</v>
      </c>
      <c r="I86" s="3">
        <v>10</v>
      </c>
      <c r="J86" s="132">
        <v>42343</v>
      </c>
      <c r="K86" s="133"/>
      <c r="L86" s="132">
        <v>42469</v>
      </c>
      <c r="M86" s="133"/>
      <c r="N86" s="1">
        <f t="shared" si="34"/>
        <v>124</v>
      </c>
      <c r="O86" s="50">
        <v>1</v>
      </c>
      <c r="P86" s="34">
        <f t="shared" si="46"/>
        <v>12.163674402763586</v>
      </c>
      <c r="Q86" s="95">
        <f t="shared" si="35"/>
        <v>124</v>
      </c>
      <c r="R86" s="34">
        <f t="shared" si="47"/>
        <v>3.9173484224936121</v>
      </c>
      <c r="S86" s="34">
        <f t="shared" si="36"/>
        <v>15.345618663213191</v>
      </c>
      <c r="T86" s="36">
        <f t="shared" si="48"/>
        <v>10.703301963026043</v>
      </c>
      <c r="U86" s="36">
        <f t="shared" si="49"/>
        <v>13.62404684250113</v>
      </c>
      <c r="X86" s="34">
        <f t="shared" si="50"/>
        <v>3.9173484224936121</v>
      </c>
      <c r="Y86" s="34">
        <f t="shared" si="37"/>
        <v>15.345618663213191</v>
      </c>
      <c r="AB86" s="61"/>
      <c r="AC86" s="62"/>
      <c r="AD86" s="63"/>
      <c r="AE86" s="64"/>
      <c r="AF86" s="56"/>
      <c r="AH86" s="40" t="b">
        <f t="shared" si="38"/>
        <v>0</v>
      </c>
      <c r="AI86" s="65" t="b">
        <f t="shared" si="51"/>
        <v>0</v>
      </c>
      <c r="AO86" s="50">
        <f t="shared" si="39"/>
        <v>11</v>
      </c>
      <c r="AQ86" s="96"/>
      <c r="AR86" s="96"/>
      <c r="AS86" s="96"/>
      <c r="AT86" s="96"/>
      <c r="AU86" s="96"/>
      <c r="AV86" s="96"/>
      <c r="AW86" s="96"/>
      <c r="AX86" s="96"/>
    </row>
    <row r="87" spans="1:50">
      <c r="A87" s="50"/>
      <c r="B87" s="127" t="str">
        <f>Dataunderlag!A80</f>
        <v>64E 0c 6a</v>
      </c>
      <c r="C87" s="128"/>
      <c r="D87" s="3"/>
      <c r="E87" s="129"/>
      <c r="F87" s="130"/>
      <c r="G87" s="131"/>
      <c r="H87" s="3"/>
      <c r="I87" s="3"/>
      <c r="J87" s="132"/>
      <c r="K87" s="133"/>
      <c r="L87" s="132"/>
      <c r="M87" s="133"/>
      <c r="N87" s="1">
        <f t="shared" si="34"/>
        <v>0</v>
      </c>
      <c r="O87" s="50">
        <v>1</v>
      </c>
      <c r="P87" s="34" t="b">
        <f t="shared" si="46"/>
        <v>0</v>
      </c>
      <c r="Q87" s="95" t="b">
        <f t="shared" si="35"/>
        <v>0</v>
      </c>
      <c r="R87" s="34" t="b">
        <f t="shared" si="47"/>
        <v>0</v>
      </c>
      <c r="S87" s="34" t="b">
        <f t="shared" si="36"/>
        <v>0</v>
      </c>
      <c r="T87" s="36" t="b">
        <f t="shared" si="48"/>
        <v>0</v>
      </c>
      <c r="U87" s="36" t="b">
        <f t="shared" si="49"/>
        <v>0</v>
      </c>
      <c r="X87" s="34" t="b">
        <f t="shared" si="50"/>
        <v>0</v>
      </c>
      <c r="Y87" s="34" t="b">
        <f t="shared" si="37"/>
        <v>0</v>
      </c>
      <c r="AB87" s="61"/>
      <c r="AC87" s="62"/>
      <c r="AD87" s="63"/>
      <c r="AE87" s="64"/>
      <c r="AF87" s="56"/>
      <c r="AH87" s="40" t="b">
        <f t="shared" si="38"/>
        <v>0</v>
      </c>
      <c r="AI87" s="65" t="b">
        <f t="shared" si="51"/>
        <v>0</v>
      </c>
      <c r="AO87" s="50">
        <f t="shared" si="39"/>
        <v>1</v>
      </c>
      <c r="AQ87" s="96"/>
      <c r="AR87" s="96"/>
      <c r="AS87" s="96"/>
      <c r="AT87" s="96"/>
      <c r="AU87" s="96"/>
      <c r="AV87" s="96"/>
      <c r="AW87" s="96"/>
      <c r="AX87" s="96"/>
    </row>
    <row r="88" spans="1:50">
      <c r="A88" s="50"/>
      <c r="B88" s="127" t="str">
        <f>Dataunderlag!A81</f>
        <v>64E 0c 6c</v>
      </c>
      <c r="C88" s="128"/>
      <c r="D88" s="3" t="s">
        <v>258</v>
      </c>
      <c r="E88" s="134"/>
      <c r="F88" s="130"/>
      <c r="G88" s="131"/>
      <c r="H88" s="3">
        <v>34</v>
      </c>
      <c r="I88" s="3">
        <v>5</v>
      </c>
      <c r="J88" s="132">
        <v>42322</v>
      </c>
      <c r="K88" s="133"/>
      <c r="L88" s="132">
        <v>42470</v>
      </c>
      <c r="M88" s="133"/>
      <c r="N88" s="1">
        <f t="shared" si="34"/>
        <v>146</v>
      </c>
      <c r="O88" s="50">
        <v>1</v>
      </c>
      <c r="P88" s="34">
        <f t="shared" si="46"/>
        <v>5.9250130350286767</v>
      </c>
      <c r="Q88" s="95">
        <f t="shared" si="35"/>
        <v>146</v>
      </c>
      <c r="R88" s="34">
        <f t="shared" si="47"/>
        <v>-2.3213129452412975</v>
      </c>
      <c r="S88" s="34">
        <f t="shared" si="36"/>
        <v>5.3884937897448273</v>
      </c>
      <c r="T88" s="36">
        <f t="shared" si="48"/>
        <v>4.464640595291133</v>
      </c>
      <c r="U88" s="36">
        <f t="shared" si="49"/>
        <v>7.3853854747662204</v>
      </c>
      <c r="X88" s="34">
        <f t="shared" si="50"/>
        <v>-2.3213129452412975</v>
      </c>
      <c r="Y88" s="34">
        <f t="shared" si="37"/>
        <v>5.3884937897448273</v>
      </c>
      <c r="AB88" s="61"/>
      <c r="AC88" s="62"/>
      <c r="AD88" s="63"/>
      <c r="AE88" s="64"/>
      <c r="AF88" s="56"/>
      <c r="AH88" s="40" t="b">
        <f t="shared" si="38"/>
        <v>0</v>
      </c>
      <c r="AI88" s="65" t="b">
        <f t="shared" si="51"/>
        <v>0</v>
      </c>
      <c r="AO88" s="50">
        <f t="shared" si="39"/>
        <v>6</v>
      </c>
      <c r="AQ88" s="96"/>
      <c r="AR88" s="96"/>
      <c r="AS88" s="96"/>
      <c r="AT88" s="96"/>
      <c r="AU88" s="96"/>
      <c r="AV88" s="96"/>
      <c r="AW88" s="96"/>
      <c r="AX88" s="96"/>
    </row>
    <row r="89" spans="1:50">
      <c r="A89" s="50"/>
      <c r="B89" s="127" t="str">
        <f>Dataunderlag!A82</f>
        <v>64E 0c 6e</v>
      </c>
      <c r="C89" s="128"/>
      <c r="D89" s="3" t="s">
        <v>258</v>
      </c>
      <c r="E89" s="129"/>
      <c r="F89" s="130"/>
      <c r="G89" s="131"/>
      <c r="H89" s="3">
        <v>39</v>
      </c>
      <c r="I89" s="3">
        <v>8</v>
      </c>
      <c r="J89" s="132">
        <v>42322</v>
      </c>
      <c r="K89" s="133"/>
      <c r="L89" s="132">
        <v>42470</v>
      </c>
      <c r="M89" s="133"/>
      <c r="N89" s="1">
        <f t="shared" si="34"/>
        <v>146</v>
      </c>
      <c r="O89" s="50">
        <v>1</v>
      </c>
      <c r="P89" s="34">
        <f t="shared" si="46"/>
        <v>8.2646335668092323</v>
      </c>
      <c r="Q89" s="95">
        <f t="shared" si="35"/>
        <v>146</v>
      </c>
      <c r="R89" s="34">
        <f t="shared" si="47"/>
        <v>1.8307586539258125E-2</v>
      </c>
      <c r="S89" s="34">
        <f t="shared" si="36"/>
        <v>3.3516772489242531E-4</v>
      </c>
      <c r="T89" s="36">
        <f t="shared" si="48"/>
        <v>6.8042611270716886</v>
      </c>
      <c r="U89" s="36">
        <f t="shared" si="49"/>
        <v>9.725006006546776</v>
      </c>
      <c r="X89" s="34">
        <f t="shared" si="50"/>
        <v>1.8307586539258125E-2</v>
      </c>
      <c r="Y89" s="34">
        <f t="shared" si="37"/>
        <v>3.3516772489242531E-4</v>
      </c>
      <c r="AB89" s="61"/>
      <c r="AC89" s="62"/>
      <c r="AD89" s="63"/>
      <c r="AE89" s="64"/>
      <c r="AF89" s="56"/>
      <c r="AH89" s="40" t="b">
        <f t="shared" si="38"/>
        <v>0</v>
      </c>
      <c r="AI89" s="65" t="b">
        <f t="shared" si="51"/>
        <v>0</v>
      </c>
      <c r="AO89" s="50">
        <f t="shared" si="39"/>
        <v>9</v>
      </c>
      <c r="AQ89" s="96"/>
      <c r="AR89" s="96"/>
      <c r="AS89" s="96"/>
      <c r="AT89" s="96"/>
      <c r="AU89" s="96"/>
      <c r="AV89" s="96"/>
      <c r="AW89" s="96"/>
      <c r="AX89" s="96"/>
    </row>
    <row r="90" spans="1:50">
      <c r="A90" s="50"/>
      <c r="B90" s="127" t="str">
        <f>Dataunderlag!A83</f>
        <v>64E 0a 8a</v>
      </c>
      <c r="C90" s="128"/>
      <c r="D90" s="3"/>
      <c r="E90" s="129"/>
      <c r="F90" s="130"/>
      <c r="G90" s="131"/>
      <c r="H90" s="3"/>
      <c r="I90" s="3"/>
      <c r="J90" s="132"/>
      <c r="K90" s="133"/>
      <c r="L90" s="132"/>
      <c r="M90" s="133"/>
      <c r="N90" s="1">
        <f t="shared" si="34"/>
        <v>0</v>
      </c>
      <c r="O90" s="50">
        <v>1</v>
      </c>
      <c r="P90" s="34" t="b">
        <f t="shared" si="46"/>
        <v>0</v>
      </c>
      <c r="Q90" s="95" t="b">
        <f t="shared" si="35"/>
        <v>0</v>
      </c>
      <c r="R90" s="34" t="b">
        <f t="shared" si="47"/>
        <v>0</v>
      </c>
      <c r="S90" s="34" t="b">
        <f t="shared" si="36"/>
        <v>0</v>
      </c>
      <c r="T90" s="36" t="b">
        <f t="shared" si="48"/>
        <v>0</v>
      </c>
      <c r="U90" s="36" t="b">
        <f t="shared" si="49"/>
        <v>0</v>
      </c>
      <c r="X90" s="34" t="b">
        <f t="shared" si="50"/>
        <v>0</v>
      </c>
      <c r="Y90" s="34" t="b">
        <f t="shared" si="37"/>
        <v>0</v>
      </c>
      <c r="AB90" s="61"/>
      <c r="AC90" s="62"/>
      <c r="AD90" s="63"/>
      <c r="AE90" s="64"/>
      <c r="AF90" s="56"/>
      <c r="AH90" s="40" t="b">
        <f t="shared" si="38"/>
        <v>0</v>
      </c>
      <c r="AI90" s="65" t="b">
        <f t="shared" si="51"/>
        <v>0</v>
      </c>
      <c r="AO90" s="50">
        <f t="shared" si="39"/>
        <v>1</v>
      </c>
      <c r="AQ90" s="96"/>
      <c r="AR90" s="96"/>
      <c r="AS90" s="96"/>
      <c r="AT90" s="96"/>
      <c r="AU90" s="96"/>
      <c r="AV90" s="96"/>
      <c r="AW90" s="96"/>
      <c r="AX90" s="96"/>
    </row>
    <row r="91" spans="1:50">
      <c r="A91" s="50"/>
      <c r="B91" s="127" t="str">
        <f>Dataunderlag!A84</f>
        <v>64E 0a 8e</v>
      </c>
      <c r="C91" s="128"/>
      <c r="D91" s="3"/>
      <c r="E91" s="129"/>
      <c r="F91" s="130"/>
      <c r="G91" s="131"/>
      <c r="H91" s="3"/>
      <c r="I91" s="3"/>
      <c r="J91" s="132"/>
      <c r="K91" s="133"/>
      <c r="L91" s="132"/>
      <c r="M91" s="133"/>
      <c r="N91" s="1">
        <f t="shared" si="34"/>
        <v>0</v>
      </c>
      <c r="O91" s="50">
        <v>1</v>
      </c>
      <c r="P91" s="34" t="b">
        <f t="shared" si="46"/>
        <v>0</v>
      </c>
      <c r="Q91" s="95" t="b">
        <f t="shared" si="35"/>
        <v>0</v>
      </c>
      <c r="R91" s="34" t="b">
        <f t="shared" si="47"/>
        <v>0</v>
      </c>
      <c r="S91" s="34" t="b">
        <f t="shared" si="36"/>
        <v>0</v>
      </c>
      <c r="T91" s="36" t="b">
        <f t="shared" si="48"/>
        <v>0</v>
      </c>
      <c r="U91" s="36" t="b">
        <f t="shared" si="49"/>
        <v>0</v>
      </c>
      <c r="X91" s="34" t="b">
        <f t="shared" si="50"/>
        <v>0</v>
      </c>
      <c r="Y91" s="34" t="b">
        <f t="shared" si="37"/>
        <v>0</v>
      </c>
      <c r="AB91" s="61"/>
      <c r="AC91" s="62"/>
      <c r="AD91" s="63"/>
      <c r="AE91" s="64"/>
      <c r="AF91" s="56"/>
      <c r="AH91" s="40" t="b">
        <f t="shared" si="38"/>
        <v>0</v>
      </c>
      <c r="AI91" s="65" t="b">
        <f t="shared" si="51"/>
        <v>0</v>
      </c>
      <c r="AO91" s="50">
        <f t="shared" si="39"/>
        <v>1</v>
      </c>
      <c r="AQ91" s="96"/>
      <c r="AR91" s="96"/>
      <c r="AS91" s="96"/>
      <c r="AT91" s="96"/>
      <c r="AU91" s="96"/>
      <c r="AV91" s="96"/>
      <c r="AW91" s="96"/>
      <c r="AX91" s="96"/>
    </row>
    <row r="92" spans="1:50">
      <c r="A92" s="50"/>
      <c r="B92" s="127" t="str">
        <f>Dataunderlag!A85</f>
        <v>64E 0a 8g</v>
      </c>
      <c r="C92" s="128"/>
      <c r="D92" s="3"/>
      <c r="E92" s="129"/>
      <c r="F92" s="130"/>
      <c r="G92" s="131"/>
      <c r="H92" s="3"/>
      <c r="I92" s="3"/>
      <c r="J92" s="132"/>
      <c r="K92" s="133"/>
      <c r="L92" s="132"/>
      <c r="M92" s="133"/>
      <c r="N92" s="1">
        <f t="shared" si="34"/>
        <v>0</v>
      </c>
      <c r="O92" s="50">
        <v>1</v>
      </c>
      <c r="P92" s="34" t="b">
        <f t="shared" si="46"/>
        <v>0</v>
      </c>
      <c r="Q92" s="95" t="b">
        <f t="shared" si="35"/>
        <v>0</v>
      </c>
      <c r="R92" s="34" t="b">
        <f t="shared" si="47"/>
        <v>0</v>
      </c>
      <c r="S92" s="34" t="b">
        <f t="shared" si="36"/>
        <v>0</v>
      </c>
      <c r="T92" s="36" t="b">
        <f t="shared" si="48"/>
        <v>0</v>
      </c>
      <c r="U92" s="36" t="b">
        <f t="shared" si="49"/>
        <v>0</v>
      </c>
      <c r="X92" s="34" t="b">
        <f t="shared" si="50"/>
        <v>0</v>
      </c>
      <c r="Y92" s="34" t="b">
        <f t="shared" si="37"/>
        <v>0</v>
      </c>
      <c r="AB92" s="61"/>
      <c r="AC92" s="62"/>
      <c r="AD92" s="63"/>
      <c r="AE92" s="64"/>
      <c r="AF92" s="56"/>
      <c r="AH92" s="40" t="b">
        <f t="shared" si="38"/>
        <v>0</v>
      </c>
      <c r="AI92" s="65" t="b">
        <f t="shared" si="51"/>
        <v>0</v>
      </c>
      <c r="AO92" s="50">
        <f t="shared" si="39"/>
        <v>1</v>
      </c>
      <c r="AQ92" s="96"/>
      <c r="AR92" s="96"/>
      <c r="AS92" s="96"/>
      <c r="AT92" s="96"/>
      <c r="AU92" s="96"/>
      <c r="AV92" s="96"/>
      <c r="AW92" s="96"/>
      <c r="AX92" s="96"/>
    </row>
    <row r="93" spans="1:50">
      <c r="A93" s="50"/>
      <c r="B93" s="127" t="str">
        <f>Dataunderlag!A86</f>
        <v>64E 0a 8i</v>
      </c>
      <c r="C93" s="128"/>
      <c r="D93" s="3"/>
      <c r="E93" s="129"/>
      <c r="F93" s="130"/>
      <c r="G93" s="131"/>
      <c r="H93" s="3"/>
      <c r="I93" s="3"/>
      <c r="J93" s="132"/>
      <c r="K93" s="133"/>
      <c r="L93" s="132"/>
      <c r="M93" s="133"/>
      <c r="N93" s="1">
        <f t="shared" si="34"/>
        <v>0</v>
      </c>
      <c r="O93" s="50">
        <v>1</v>
      </c>
      <c r="P93" s="34" t="b">
        <f t="shared" si="46"/>
        <v>0</v>
      </c>
      <c r="Q93" s="95" t="b">
        <f t="shared" si="35"/>
        <v>0</v>
      </c>
      <c r="R93" s="34" t="b">
        <f t="shared" si="47"/>
        <v>0</v>
      </c>
      <c r="S93" s="34" t="b">
        <f t="shared" si="36"/>
        <v>0</v>
      </c>
      <c r="T93" s="36" t="b">
        <f t="shared" si="48"/>
        <v>0</v>
      </c>
      <c r="U93" s="36" t="b">
        <f t="shared" si="49"/>
        <v>0</v>
      </c>
      <c r="X93" s="34" t="b">
        <f t="shared" si="50"/>
        <v>0</v>
      </c>
      <c r="Y93" s="34" t="b">
        <f t="shared" si="37"/>
        <v>0</v>
      </c>
      <c r="AB93" s="61"/>
      <c r="AC93" s="62"/>
      <c r="AD93" s="63"/>
      <c r="AE93" s="64"/>
      <c r="AF93" s="56"/>
      <c r="AH93" s="40" t="b">
        <f t="shared" si="38"/>
        <v>0</v>
      </c>
      <c r="AI93" s="65" t="b">
        <f t="shared" si="51"/>
        <v>0</v>
      </c>
      <c r="AO93" s="50">
        <f t="shared" si="39"/>
        <v>1</v>
      </c>
      <c r="AQ93" s="96"/>
      <c r="AR93" s="96"/>
      <c r="AS93" s="96"/>
      <c r="AT93" s="96"/>
      <c r="AU93" s="96"/>
      <c r="AV93" s="96"/>
      <c r="AW93" s="96"/>
      <c r="AX93" s="96"/>
    </row>
    <row r="94" spans="1:50">
      <c r="A94" s="50"/>
      <c r="B94" s="127" t="str">
        <f>Dataunderlag!A87</f>
        <v>64E 0b 8a</v>
      </c>
      <c r="C94" s="128"/>
      <c r="D94" s="3"/>
      <c r="E94" s="129"/>
      <c r="F94" s="130"/>
      <c r="G94" s="131"/>
      <c r="H94" s="3"/>
      <c r="I94" s="3"/>
      <c r="J94" s="132"/>
      <c r="K94" s="133"/>
      <c r="L94" s="132"/>
      <c r="M94" s="133"/>
      <c r="N94" s="1">
        <f t="shared" si="34"/>
        <v>0</v>
      </c>
      <c r="O94" s="50">
        <v>1</v>
      </c>
      <c r="P94" s="34" t="b">
        <f t="shared" si="46"/>
        <v>0</v>
      </c>
      <c r="Q94" s="95" t="b">
        <f t="shared" si="35"/>
        <v>0</v>
      </c>
      <c r="R94" s="34" t="b">
        <f t="shared" si="47"/>
        <v>0</v>
      </c>
      <c r="S94" s="34" t="b">
        <f t="shared" si="36"/>
        <v>0</v>
      </c>
      <c r="T94" s="36" t="b">
        <f t="shared" si="48"/>
        <v>0</v>
      </c>
      <c r="U94" s="36" t="b">
        <f t="shared" si="49"/>
        <v>0</v>
      </c>
      <c r="X94" s="34" t="b">
        <f t="shared" si="50"/>
        <v>0</v>
      </c>
      <c r="Y94" s="34" t="b">
        <f t="shared" si="37"/>
        <v>0</v>
      </c>
      <c r="AB94" s="61"/>
      <c r="AC94" s="62"/>
      <c r="AD94" s="63"/>
      <c r="AE94" s="64"/>
      <c r="AF94" s="56"/>
      <c r="AH94" s="40" t="b">
        <f t="shared" si="38"/>
        <v>0</v>
      </c>
      <c r="AI94" s="65" t="b">
        <f t="shared" si="51"/>
        <v>0</v>
      </c>
      <c r="AO94" s="50">
        <f t="shared" si="39"/>
        <v>1</v>
      </c>
      <c r="AQ94" s="96"/>
      <c r="AR94" s="96"/>
      <c r="AS94" s="96"/>
      <c r="AT94" s="96"/>
      <c r="AU94" s="96"/>
      <c r="AV94" s="96"/>
      <c r="AW94" s="96"/>
      <c r="AX94" s="96"/>
    </row>
    <row r="95" spans="1:50">
      <c r="A95" s="50"/>
      <c r="B95" s="127" t="str">
        <f>Dataunderlag!A88</f>
        <v>64E 0b 8e</v>
      </c>
      <c r="C95" s="128"/>
      <c r="D95" s="3"/>
      <c r="E95" s="129"/>
      <c r="F95" s="130"/>
      <c r="G95" s="131"/>
      <c r="H95" s="3"/>
      <c r="I95" s="3"/>
      <c r="J95" s="132"/>
      <c r="K95" s="133"/>
      <c r="L95" s="132"/>
      <c r="M95" s="133"/>
      <c r="N95" s="1">
        <f t="shared" si="34"/>
        <v>0</v>
      </c>
      <c r="O95" s="50">
        <v>1</v>
      </c>
      <c r="P95" s="34" t="b">
        <f t="shared" si="46"/>
        <v>0</v>
      </c>
      <c r="Q95" s="95" t="b">
        <f t="shared" si="35"/>
        <v>0</v>
      </c>
      <c r="R95" s="34" t="b">
        <f t="shared" si="47"/>
        <v>0</v>
      </c>
      <c r="S95" s="34" t="b">
        <f t="shared" si="36"/>
        <v>0</v>
      </c>
      <c r="T95" s="36" t="b">
        <f t="shared" si="48"/>
        <v>0</v>
      </c>
      <c r="U95" s="36" t="b">
        <f t="shared" si="49"/>
        <v>0</v>
      </c>
      <c r="X95" s="34" t="b">
        <f t="shared" si="50"/>
        <v>0</v>
      </c>
      <c r="Y95" s="34" t="b">
        <f t="shared" si="37"/>
        <v>0</v>
      </c>
      <c r="AB95" s="61"/>
      <c r="AC95" s="62"/>
      <c r="AD95" s="63"/>
      <c r="AE95" s="64"/>
      <c r="AF95" s="56"/>
      <c r="AH95" s="40" t="b">
        <f t="shared" si="38"/>
        <v>0</v>
      </c>
      <c r="AI95" s="65" t="b">
        <f t="shared" si="51"/>
        <v>0</v>
      </c>
      <c r="AO95" s="50">
        <f t="shared" si="39"/>
        <v>1</v>
      </c>
      <c r="AQ95" s="96"/>
      <c r="AR95" s="96"/>
      <c r="AS95" s="96"/>
      <c r="AT95" s="96"/>
      <c r="AU95" s="96"/>
      <c r="AV95" s="96"/>
      <c r="AW95" s="96"/>
      <c r="AX95" s="96"/>
    </row>
    <row r="96" spans="1:50">
      <c r="A96" s="50"/>
      <c r="B96" s="127" t="str">
        <f>Dataunderlag!A89</f>
        <v>64E 0b 8i</v>
      </c>
      <c r="C96" s="128"/>
      <c r="D96" s="3" t="s">
        <v>249</v>
      </c>
      <c r="E96" s="129" t="s">
        <v>252</v>
      </c>
      <c r="F96" s="130"/>
      <c r="G96" s="131"/>
      <c r="H96" s="3">
        <v>26</v>
      </c>
      <c r="I96" s="3">
        <v>15</v>
      </c>
      <c r="J96" s="132">
        <v>42309</v>
      </c>
      <c r="K96" s="133"/>
      <c r="L96" s="132">
        <v>42463</v>
      </c>
      <c r="M96" s="133"/>
      <c r="N96" s="1">
        <f t="shared" si="34"/>
        <v>152</v>
      </c>
      <c r="O96" s="50">
        <v>1</v>
      </c>
      <c r="P96" s="34">
        <f t="shared" si="46"/>
        <v>22.326744462967373</v>
      </c>
      <c r="Q96" s="95">
        <f t="shared" si="35"/>
        <v>152</v>
      </c>
      <c r="R96" s="34">
        <f t="shared" si="47"/>
        <v>14.080418482697398</v>
      </c>
      <c r="S96" s="34">
        <f t="shared" si="36"/>
        <v>198.25818464788651</v>
      </c>
      <c r="T96" s="36">
        <f t="shared" si="48"/>
        <v>20.866372023229829</v>
      </c>
      <c r="U96" s="36">
        <f t="shared" si="49"/>
        <v>23.787116902704916</v>
      </c>
      <c r="X96" s="34">
        <f t="shared" si="50"/>
        <v>14.080418482697398</v>
      </c>
      <c r="Y96" s="34">
        <f t="shared" si="37"/>
        <v>198.25818464788651</v>
      </c>
      <c r="AB96" s="61"/>
      <c r="AC96" s="62"/>
      <c r="AD96" s="63"/>
      <c r="AE96" s="64"/>
      <c r="AF96" s="56"/>
      <c r="AH96" s="40" t="b">
        <f t="shared" si="38"/>
        <v>0</v>
      </c>
      <c r="AI96" s="65" t="b">
        <f t="shared" si="51"/>
        <v>0</v>
      </c>
      <c r="AO96" s="50">
        <f t="shared" si="39"/>
        <v>16</v>
      </c>
      <c r="AQ96" s="96"/>
      <c r="AR96" s="96"/>
      <c r="AS96" s="96"/>
      <c r="AT96" s="96"/>
      <c r="AU96" s="96"/>
      <c r="AV96" s="96"/>
      <c r="AW96" s="96"/>
      <c r="AX96" s="96"/>
    </row>
    <row r="97" spans="1:50">
      <c r="A97" s="50"/>
      <c r="B97" s="127" t="str">
        <f>Dataunderlag!A90</f>
        <v>64E 0c 8a</v>
      </c>
      <c r="C97" s="128"/>
      <c r="D97" s="3" t="s">
        <v>235</v>
      </c>
      <c r="E97" s="129" t="s">
        <v>267</v>
      </c>
      <c r="F97" s="130"/>
      <c r="G97" s="131"/>
      <c r="H97" s="3">
        <v>37</v>
      </c>
      <c r="I97" s="3">
        <v>6</v>
      </c>
      <c r="J97" s="132">
        <v>42345</v>
      </c>
      <c r="K97" s="133"/>
      <c r="L97" s="132">
        <v>42467</v>
      </c>
      <c r="M97" s="133"/>
      <c r="N97" s="1">
        <f t="shared" si="34"/>
        <v>120</v>
      </c>
      <c r="O97" s="50">
        <v>1</v>
      </c>
      <c r="P97" s="34">
        <f t="shared" si="46"/>
        <v>7.9491255961844196</v>
      </c>
      <c r="Q97" s="95">
        <f t="shared" si="35"/>
        <v>120</v>
      </c>
      <c r="R97" s="34">
        <f t="shared" si="47"/>
        <v>-0.2972003840855546</v>
      </c>
      <c r="S97" s="34">
        <f t="shared" si="36"/>
        <v>8.8328068300601179E-2</v>
      </c>
      <c r="T97" s="36">
        <f t="shared" si="48"/>
        <v>6.4887531564468759</v>
      </c>
      <c r="U97" s="36">
        <f t="shared" si="49"/>
        <v>9.4094980359219633</v>
      </c>
      <c r="X97" s="34">
        <f t="shared" si="50"/>
        <v>-0.2972003840855546</v>
      </c>
      <c r="Y97" s="34">
        <f t="shared" si="37"/>
        <v>8.8328068300601179E-2</v>
      </c>
      <c r="AB97" s="61"/>
      <c r="AC97" s="62"/>
      <c r="AD97" s="63"/>
      <c r="AE97" s="64"/>
      <c r="AF97" s="56"/>
      <c r="AH97" s="40" t="b">
        <f t="shared" si="38"/>
        <v>0</v>
      </c>
      <c r="AI97" s="65" t="b">
        <f t="shared" si="51"/>
        <v>0</v>
      </c>
      <c r="AO97" s="50">
        <f t="shared" si="39"/>
        <v>7</v>
      </c>
      <c r="AQ97" s="96"/>
      <c r="AR97" s="96"/>
      <c r="AS97" s="96"/>
      <c r="AT97" s="96"/>
      <c r="AU97" s="96"/>
      <c r="AV97" s="96"/>
      <c r="AW97" s="96"/>
      <c r="AX97" s="96"/>
    </row>
    <row r="98" spans="1:50">
      <c r="A98" s="50"/>
      <c r="B98" s="127" t="str">
        <f>Dataunderlag!A91</f>
        <v>64E 0c 8c</v>
      </c>
      <c r="C98" s="128"/>
      <c r="D98" s="3" t="s">
        <v>258</v>
      </c>
      <c r="E98" s="129"/>
      <c r="F98" s="130"/>
      <c r="G98" s="131"/>
      <c r="H98" s="3">
        <v>10</v>
      </c>
      <c r="I98" s="3">
        <v>2</v>
      </c>
      <c r="J98" s="132">
        <v>42333</v>
      </c>
      <c r="K98" s="133"/>
      <c r="L98" s="132">
        <v>42476</v>
      </c>
      <c r="M98" s="133"/>
      <c r="N98" s="1">
        <f t="shared" si="34"/>
        <v>141</v>
      </c>
      <c r="O98" s="50">
        <v>1</v>
      </c>
      <c r="P98" s="34">
        <f t="shared" si="46"/>
        <v>8.3437630371297455</v>
      </c>
      <c r="Q98" s="95">
        <f t="shared" si="35"/>
        <v>141</v>
      </c>
      <c r="R98" s="34">
        <f t="shared" si="47"/>
        <v>9.7437056859771332E-2</v>
      </c>
      <c r="S98" s="34">
        <f t="shared" si="36"/>
        <v>9.4939800494943122E-3</v>
      </c>
      <c r="T98" s="36">
        <f t="shared" si="48"/>
        <v>6.8833905973922018</v>
      </c>
      <c r="U98" s="36">
        <f t="shared" si="49"/>
        <v>9.8041354768672893</v>
      </c>
      <c r="X98" s="34">
        <f t="shared" si="50"/>
        <v>9.7437056859771332E-2</v>
      </c>
      <c r="Y98" s="34">
        <f t="shared" si="37"/>
        <v>9.4939800494943122E-3</v>
      </c>
      <c r="AB98" s="61"/>
      <c r="AC98" s="62"/>
      <c r="AD98" s="63"/>
      <c r="AE98" s="64"/>
      <c r="AF98" s="56"/>
      <c r="AH98" s="40" t="b">
        <f t="shared" si="38"/>
        <v>0</v>
      </c>
      <c r="AI98" s="65" t="b">
        <f t="shared" si="51"/>
        <v>0</v>
      </c>
      <c r="AO98" s="50">
        <f t="shared" si="39"/>
        <v>3</v>
      </c>
      <c r="AQ98" s="96"/>
      <c r="AR98" s="96"/>
      <c r="AS98" s="96"/>
      <c r="AT98" s="96"/>
      <c r="AU98" s="96"/>
      <c r="AV98" s="96"/>
      <c r="AW98" s="96"/>
      <c r="AX98" s="96"/>
    </row>
    <row r="99" spans="1:50">
      <c r="A99" s="50"/>
      <c r="B99" s="127" t="str">
        <f>Dataunderlag!A92</f>
        <v>64E 0c 8e</v>
      </c>
      <c r="C99" s="128"/>
      <c r="D99" s="3"/>
      <c r="E99" s="129"/>
      <c r="F99" s="130"/>
      <c r="G99" s="131"/>
      <c r="H99" s="3"/>
      <c r="I99" s="3"/>
      <c r="J99" s="132"/>
      <c r="K99" s="133"/>
      <c r="L99" s="132"/>
      <c r="M99" s="133"/>
      <c r="N99" s="1">
        <f t="shared" si="34"/>
        <v>0</v>
      </c>
      <c r="O99" s="50">
        <v>1</v>
      </c>
      <c r="P99" s="34" t="b">
        <f t="shared" si="46"/>
        <v>0</v>
      </c>
      <c r="Q99" s="95" t="b">
        <f t="shared" si="35"/>
        <v>0</v>
      </c>
      <c r="R99" s="34" t="b">
        <f t="shared" si="47"/>
        <v>0</v>
      </c>
      <c r="S99" s="34" t="b">
        <f t="shared" si="36"/>
        <v>0</v>
      </c>
      <c r="T99" s="36" t="b">
        <f t="shared" si="48"/>
        <v>0</v>
      </c>
      <c r="U99" s="36" t="b">
        <f t="shared" si="49"/>
        <v>0</v>
      </c>
      <c r="X99" s="34" t="b">
        <f t="shared" si="50"/>
        <v>0</v>
      </c>
      <c r="Y99" s="34" t="b">
        <f t="shared" si="37"/>
        <v>0</v>
      </c>
      <c r="AB99" s="61"/>
      <c r="AC99" s="62"/>
      <c r="AD99" s="63"/>
      <c r="AE99" s="64"/>
      <c r="AF99" s="56"/>
      <c r="AH99" s="40" t="b">
        <f t="shared" si="38"/>
        <v>0</v>
      </c>
      <c r="AI99" s="65" t="b">
        <f t="shared" si="51"/>
        <v>0</v>
      </c>
      <c r="AO99" s="50">
        <f t="shared" si="39"/>
        <v>1</v>
      </c>
      <c r="AQ99" s="96"/>
      <c r="AR99" s="96"/>
      <c r="AS99" s="96"/>
      <c r="AT99" s="96"/>
      <c r="AU99" s="96"/>
      <c r="AV99" s="96"/>
      <c r="AW99" s="96"/>
      <c r="AX99" s="96"/>
    </row>
    <row r="100" spans="1:50">
      <c r="A100" s="50"/>
      <c r="B100" s="127" t="str">
        <f>Dataunderlag!A93</f>
        <v>64E 0a 8c</v>
      </c>
      <c r="C100" s="128"/>
      <c r="D100" s="3" t="s">
        <v>269</v>
      </c>
      <c r="E100" s="129"/>
      <c r="F100" s="130"/>
      <c r="G100" s="131"/>
      <c r="H100" s="3">
        <v>40</v>
      </c>
      <c r="I100" s="3">
        <v>0</v>
      </c>
      <c r="J100" s="132">
        <v>42309</v>
      </c>
      <c r="K100" s="133"/>
      <c r="L100" s="132">
        <v>42476</v>
      </c>
      <c r="M100" s="133"/>
      <c r="N100" s="1">
        <f t="shared" si="34"/>
        <v>165</v>
      </c>
      <c r="O100" s="50">
        <v>1</v>
      </c>
      <c r="P100" s="34">
        <f t="shared" si="46"/>
        <v>0</v>
      </c>
      <c r="Q100" s="95">
        <f t="shared" si="35"/>
        <v>165</v>
      </c>
      <c r="R100" s="34">
        <f t="shared" si="47"/>
        <v>-8.2463259802699742</v>
      </c>
      <c r="S100" s="34">
        <f t="shared" si="36"/>
        <v>68.001892172875557</v>
      </c>
      <c r="T100" s="36">
        <f t="shared" si="48"/>
        <v>-1.4603724397375439</v>
      </c>
      <c r="U100" s="36">
        <f t="shared" si="49"/>
        <v>1.4603724397375439</v>
      </c>
      <c r="X100" s="34">
        <f t="shared" si="50"/>
        <v>-8.2463259802699742</v>
      </c>
      <c r="Y100" s="34">
        <f t="shared" si="37"/>
        <v>68.001892172875557</v>
      </c>
      <c r="AB100" s="61"/>
      <c r="AC100" s="62"/>
      <c r="AD100" s="63"/>
      <c r="AE100" s="64"/>
      <c r="AF100" s="56"/>
      <c r="AH100" s="40" t="b">
        <f t="shared" si="38"/>
        <v>0</v>
      </c>
      <c r="AI100" s="65" t="b">
        <f t="shared" si="51"/>
        <v>0</v>
      </c>
      <c r="AO100" s="50">
        <f t="shared" si="39"/>
        <v>1</v>
      </c>
      <c r="AQ100" s="96"/>
      <c r="AR100" s="96"/>
      <c r="AS100" s="96"/>
      <c r="AT100" s="96"/>
      <c r="AU100" s="96"/>
      <c r="AV100" s="96"/>
      <c r="AW100" s="96"/>
      <c r="AX100" s="96"/>
    </row>
    <row r="101" spans="1:50">
      <c r="A101" s="50"/>
      <c r="B101" s="127" t="str">
        <f>Dataunderlag!A94</f>
        <v>64E 0b 8c</v>
      </c>
      <c r="C101" s="128"/>
      <c r="D101" s="3"/>
      <c r="E101" s="129"/>
      <c r="F101" s="130"/>
      <c r="G101" s="131"/>
      <c r="H101" s="3"/>
      <c r="I101" s="3"/>
      <c r="J101" s="132"/>
      <c r="K101" s="133"/>
      <c r="L101" s="132"/>
      <c r="M101" s="133"/>
      <c r="N101" s="1">
        <f t="shared" si="34"/>
        <v>0</v>
      </c>
      <c r="O101" s="50">
        <v>1</v>
      </c>
      <c r="P101" s="34" t="b">
        <f t="shared" si="46"/>
        <v>0</v>
      </c>
      <c r="Q101" s="95" t="b">
        <f t="shared" si="35"/>
        <v>0</v>
      </c>
      <c r="R101" s="34" t="b">
        <f t="shared" si="47"/>
        <v>0</v>
      </c>
      <c r="S101" s="34" t="b">
        <f t="shared" si="36"/>
        <v>0</v>
      </c>
      <c r="T101" s="36" t="b">
        <f t="shared" si="48"/>
        <v>0</v>
      </c>
      <c r="U101" s="36" t="b">
        <f t="shared" si="49"/>
        <v>0</v>
      </c>
      <c r="X101" s="34" t="b">
        <f t="shared" si="50"/>
        <v>0</v>
      </c>
      <c r="Y101" s="34" t="b">
        <f t="shared" si="37"/>
        <v>0</v>
      </c>
      <c r="AB101" s="61"/>
      <c r="AC101" s="62"/>
      <c r="AD101" s="63"/>
      <c r="AE101" s="64"/>
      <c r="AF101" s="56"/>
      <c r="AH101" s="40" t="b">
        <f t="shared" si="38"/>
        <v>0</v>
      </c>
      <c r="AI101" s="65" t="b">
        <f t="shared" si="51"/>
        <v>0</v>
      </c>
      <c r="AO101" s="50">
        <f t="shared" si="39"/>
        <v>1</v>
      </c>
      <c r="AQ101" s="96"/>
      <c r="AR101" s="96"/>
      <c r="AS101" s="96"/>
      <c r="AT101" s="96"/>
      <c r="AU101" s="96"/>
      <c r="AV101" s="96"/>
      <c r="AW101" s="96"/>
      <c r="AX101" s="96"/>
    </row>
    <row r="102" spans="1:50">
      <c r="A102" s="50"/>
      <c r="B102" s="127" t="str">
        <f>Dataunderlag!A95</f>
        <v>64E 0b 8g</v>
      </c>
      <c r="C102" s="128"/>
      <c r="D102" s="3" t="s">
        <v>249</v>
      </c>
      <c r="E102" s="129"/>
      <c r="F102" s="130"/>
      <c r="G102" s="131"/>
      <c r="H102" s="3">
        <v>18</v>
      </c>
      <c r="I102" s="3">
        <v>4</v>
      </c>
      <c r="J102" s="132">
        <v>42343</v>
      </c>
      <c r="K102" s="133"/>
      <c r="L102" s="132">
        <v>42469</v>
      </c>
      <c r="M102" s="133"/>
      <c r="N102" s="1">
        <f t="shared" si="34"/>
        <v>124</v>
      </c>
      <c r="O102" s="50">
        <v>1</v>
      </c>
      <c r="P102" s="34">
        <f t="shared" si="46"/>
        <v>10.541851149061776</v>
      </c>
      <c r="Q102" s="95">
        <f t="shared" si="35"/>
        <v>124</v>
      </c>
      <c r="R102" s="34">
        <f t="shared" si="47"/>
        <v>2.2955251687918015</v>
      </c>
      <c r="S102" s="34">
        <f t="shared" si="36"/>
        <v>5.2694358005566286</v>
      </c>
      <c r="T102" s="36">
        <f t="shared" si="48"/>
        <v>9.081478709324232</v>
      </c>
      <c r="U102" s="36">
        <f t="shared" si="49"/>
        <v>12.002223588799319</v>
      </c>
      <c r="X102" s="34">
        <f t="shared" si="50"/>
        <v>2.2955251687918015</v>
      </c>
      <c r="Y102" s="34">
        <f t="shared" si="37"/>
        <v>5.2694358005566286</v>
      </c>
      <c r="AB102" s="61"/>
      <c r="AC102" s="62"/>
      <c r="AD102" s="63"/>
      <c r="AE102" s="64"/>
      <c r="AF102" s="56"/>
      <c r="AH102" s="40" t="b">
        <f t="shared" si="38"/>
        <v>0</v>
      </c>
      <c r="AI102" s="65" t="b">
        <f t="shared" si="51"/>
        <v>0</v>
      </c>
      <c r="AO102" s="50">
        <f t="shared" si="39"/>
        <v>5</v>
      </c>
      <c r="AQ102" s="96"/>
      <c r="AR102" s="96"/>
      <c r="AS102" s="96"/>
      <c r="AT102" s="96"/>
      <c r="AU102" s="96"/>
      <c r="AV102" s="96"/>
      <c r="AW102" s="96"/>
      <c r="AX102" s="96"/>
    </row>
    <row r="103" spans="1:50">
      <c r="A103" s="50"/>
      <c r="B103" s="127" t="str">
        <f>Dataunderlag!A96</f>
        <v>64E 1a 2a</v>
      </c>
      <c r="C103" s="128"/>
      <c r="D103" s="3"/>
      <c r="E103" s="129"/>
      <c r="F103" s="130"/>
      <c r="G103" s="131"/>
      <c r="H103" s="3"/>
      <c r="I103" s="3"/>
      <c r="J103" s="132"/>
      <c r="K103" s="133"/>
      <c r="L103" s="132"/>
      <c r="M103" s="133"/>
      <c r="N103" s="1">
        <f t="shared" ref="N103:N137" si="58">IF(H103&lt;1,0,Q103)</f>
        <v>0</v>
      </c>
      <c r="O103" s="50">
        <v>1</v>
      </c>
      <c r="P103" s="34" t="b">
        <f t="shared" si="46"/>
        <v>0</v>
      </c>
      <c r="Q103" s="95" t="b">
        <f t="shared" ref="Q103:Q137" si="59">IF(H103&gt;0,DAYS360($J103,$L103))</f>
        <v>0</v>
      </c>
      <c r="R103" s="34" t="b">
        <f t="shared" si="47"/>
        <v>0</v>
      </c>
      <c r="S103" s="34" t="b">
        <f t="shared" ref="S103:S137" si="60">IF(H103&gt;0,R103^2)</f>
        <v>0</v>
      </c>
      <c r="T103" s="36" t="b">
        <f t="shared" si="48"/>
        <v>0</v>
      </c>
      <c r="U103" s="36" t="b">
        <f t="shared" si="49"/>
        <v>0</v>
      </c>
      <c r="X103" s="34" t="b">
        <f t="shared" si="50"/>
        <v>0</v>
      </c>
      <c r="Y103" s="34" t="b">
        <f t="shared" ref="Y103:Y137" si="61">IF(H103&gt;0,(R103)^2)</f>
        <v>0</v>
      </c>
      <c r="AB103" s="61"/>
      <c r="AC103" s="62"/>
      <c r="AD103" s="63"/>
      <c r="AE103" s="64"/>
      <c r="AF103" s="56"/>
      <c r="AH103" s="40" t="b">
        <f t="shared" ref="AH103:AH137" si="62">IF(AC103&gt;0,DAYS360($AJ$7,AE103))</f>
        <v>0</v>
      </c>
      <c r="AI103" s="65" t="b">
        <f t="shared" si="51"/>
        <v>0</v>
      </c>
      <c r="AO103" s="50">
        <f t="shared" ref="AO103:AO137" si="63">I103+O103</f>
        <v>1</v>
      </c>
      <c r="AQ103" s="106"/>
      <c r="AR103" s="106"/>
      <c r="AS103" s="106"/>
      <c r="AT103" s="106"/>
      <c r="AU103" s="106"/>
      <c r="AV103" s="106"/>
      <c r="AW103" s="106"/>
      <c r="AX103" s="106"/>
    </row>
    <row r="104" spans="1:50">
      <c r="A104" s="50"/>
      <c r="B104" s="127" t="str">
        <f>Dataunderlag!A97</f>
        <v>64E 1a 2c</v>
      </c>
      <c r="C104" s="128"/>
      <c r="D104" s="3"/>
      <c r="E104" s="129"/>
      <c r="F104" s="130"/>
      <c r="G104" s="131"/>
      <c r="H104" s="3"/>
      <c r="I104" s="3"/>
      <c r="J104" s="132"/>
      <c r="K104" s="133"/>
      <c r="L104" s="132"/>
      <c r="M104" s="133"/>
      <c r="N104" s="1">
        <f t="shared" si="58"/>
        <v>0</v>
      </c>
      <c r="O104" s="50">
        <v>1</v>
      </c>
      <c r="P104" s="34" t="b">
        <f t="shared" si="46"/>
        <v>0</v>
      </c>
      <c r="Q104" s="95" t="b">
        <f t="shared" si="59"/>
        <v>0</v>
      </c>
      <c r="R104" s="34" t="b">
        <f t="shared" si="47"/>
        <v>0</v>
      </c>
      <c r="S104" s="34" t="b">
        <f t="shared" si="60"/>
        <v>0</v>
      </c>
      <c r="T104" s="36" t="b">
        <f t="shared" si="48"/>
        <v>0</v>
      </c>
      <c r="U104" s="36" t="b">
        <f t="shared" si="49"/>
        <v>0</v>
      </c>
      <c r="X104" s="34" t="b">
        <f t="shared" si="50"/>
        <v>0</v>
      </c>
      <c r="Y104" s="34" t="b">
        <f t="shared" si="61"/>
        <v>0</v>
      </c>
      <c r="AB104" s="61"/>
      <c r="AC104" s="62"/>
      <c r="AD104" s="63"/>
      <c r="AE104" s="64"/>
      <c r="AF104" s="56"/>
      <c r="AH104" s="40" t="b">
        <f t="shared" si="62"/>
        <v>0</v>
      </c>
      <c r="AI104" s="65" t="b">
        <f t="shared" si="51"/>
        <v>0</v>
      </c>
      <c r="AO104" s="50">
        <f t="shared" si="63"/>
        <v>1</v>
      </c>
      <c r="AQ104" s="106"/>
      <c r="AR104" s="106"/>
      <c r="AS104" s="106"/>
      <c r="AT104" s="106"/>
      <c r="AU104" s="106"/>
      <c r="AV104" s="106"/>
      <c r="AW104" s="106"/>
      <c r="AX104" s="106"/>
    </row>
    <row r="105" spans="1:50">
      <c r="A105" s="50"/>
      <c r="B105" s="127" t="str">
        <f>Dataunderlag!A98</f>
        <v>64E 1a 2e</v>
      </c>
      <c r="C105" s="128"/>
      <c r="D105" s="3"/>
      <c r="E105" s="129"/>
      <c r="F105" s="130"/>
      <c r="G105" s="131"/>
      <c r="H105" s="3"/>
      <c r="I105" s="3"/>
      <c r="J105" s="132"/>
      <c r="K105" s="133"/>
      <c r="L105" s="132"/>
      <c r="M105" s="133"/>
      <c r="N105" s="1">
        <f t="shared" si="58"/>
        <v>0</v>
      </c>
      <c r="O105" s="50">
        <v>1</v>
      </c>
      <c r="P105" s="34" t="b">
        <f t="shared" ref="P105:P136" si="64">IF(H105&gt;0,(I105*100000)/(H105*L$162*N105))</f>
        <v>0</v>
      </c>
      <c r="Q105" s="95" t="b">
        <f t="shared" si="59"/>
        <v>0</v>
      </c>
      <c r="R105" s="34" t="b">
        <f t="shared" ref="R105:R136" si="65">IF(H105&gt;0,P105-$H$173)</f>
        <v>0</v>
      </c>
      <c r="S105" s="34" t="b">
        <f t="shared" si="60"/>
        <v>0</v>
      </c>
      <c r="T105" s="36" t="b">
        <f t="shared" ref="T105:T136" si="66">IF(H105&gt;0,P105-$E$168)</f>
        <v>0</v>
      </c>
      <c r="U105" s="36" t="b">
        <f t="shared" ref="U105:U136" si="67">IF(H105&gt;0,P105+$E$168)</f>
        <v>0</v>
      </c>
      <c r="X105" s="34" t="b">
        <f t="shared" ref="X105:X136" si="68">IF(H105&gt;0,P105-$H$173)</f>
        <v>0</v>
      </c>
      <c r="Y105" s="34" t="b">
        <f t="shared" si="61"/>
        <v>0</v>
      </c>
      <c r="AB105" s="61"/>
      <c r="AC105" s="62"/>
      <c r="AD105" s="63"/>
      <c r="AE105" s="64"/>
      <c r="AF105" s="56"/>
      <c r="AH105" s="40" t="b">
        <f t="shared" si="62"/>
        <v>0</v>
      </c>
      <c r="AI105" s="65" t="b">
        <f t="shared" ref="AI105:AI136" si="69">IF(AC105&gt;0,AH105*$L$162)</f>
        <v>0</v>
      </c>
      <c r="AO105" s="50">
        <f t="shared" si="63"/>
        <v>1</v>
      </c>
      <c r="AQ105" s="106"/>
      <c r="AR105" s="106"/>
      <c r="AS105" s="106"/>
      <c r="AT105" s="106"/>
      <c r="AU105" s="106"/>
      <c r="AV105" s="106"/>
      <c r="AW105" s="106"/>
      <c r="AX105" s="106"/>
    </row>
    <row r="106" spans="1:50">
      <c r="A106" s="50"/>
      <c r="B106" s="127" t="str">
        <f>Dataunderlag!A99</f>
        <v>64E 1a 2g</v>
      </c>
      <c r="C106" s="128"/>
      <c r="D106" s="3"/>
      <c r="E106" s="129"/>
      <c r="F106" s="130"/>
      <c r="G106" s="131"/>
      <c r="H106" s="3"/>
      <c r="I106" s="3"/>
      <c r="J106" s="132"/>
      <c r="K106" s="133"/>
      <c r="L106" s="132"/>
      <c r="M106" s="133"/>
      <c r="N106" s="1">
        <f t="shared" si="58"/>
        <v>0</v>
      </c>
      <c r="O106" s="50">
        <v>1</v>
      </c>
      <c r="P106" s="34" t="b">
        <f t="shared" si="64"/>
        <v>0</v>
      </c>
      <c r="Q106" s="95" t="b">
        <f t="shared" si="59"/>
        <v>0</v>
      </c>
      <c r="R106" s="34" t="b">
        <f t="shared" si="65"/>
        <v>0</v>
      </c>
      <c r="S106" s="34" t="b">
        <f t="shared" si="60"/>
        <v>0</v>
      </c>
      <c r="T106" s="36" t="b">
        <f t="shared" si="66"/>
        <v>0</v>
      </c>
      <c r="U106" s="36" t="b">
        <f t="shared" si="67"/>
        <v>0</v>
      </c>
      <c r="X106" s="34" t="b">
        <f t="shared" si="68"/>
        <v>0</v>
      </c>
      <c r="Y106" s="34" t="b">
        <f t="shared" si="61"/>
        <v>0</v>
      </c>
      <c r="AB106" s="61"/>
      <c r="AC106" s="62"/>
      <c r="AD106" s="63"/>
      <c r="AE106" s="64"/>
      <c r="AF106" s="56"/>
      <c r="AH106" s="40" t="b">
        <f t="shared" si="62"/>
        <v>0</v>
      </c>
      <c r="AI106" s="65" t="b">
        <f t="shared" si="69"/>
        <v>0</v>
      </c>
      <c r="AO106" s="50">
        <f t="shared" si="63"/>
        <v>1</v>
      </c>
      <c r="AQ106" s="106"/>
      <c r="AR106" s="106"/>
      <c r="AS106" s="106"/>
      <c r="AT106" s="106"/>
      <c r="AU106" s="106"/>
      <c r="AV106" s="106"/>
      <c r="AW106" s="106"/>
      <c r="AX106" s="106"/>
    </row>
    <row r="107" spans="1:50">
      <c r="A107" s="50"/>
      <c r="B107" s="127" t="str">
        <f>Dataunderlag!A100</f>
        <v>64E 1a 2i</v>
      </c>
      <c r="C107" s="128"/>
      <c r="D107" s="3" t="s">
        <v>260</v>
      </c>
      <c r="E107" s="129" t="s">
        <v>262</v>
      </c>
      <c r="F107" s="130"/>
      <c r="G107" s="131"/>
      <c r="H107" s="3">
        <v>61</v>
      </c>
      <c r="I107" s="3">
        <v>6</v>
      </c>
      <c r="J107" s="132">
        <v>42315</v>
      </c>
      <c r="K107" s="133"/>
      <c r="L107" s="132">
        <v>42470</v>
      </c>
      <c r="M107" s="133"/>
      <c r="N107" s="1">
        <f t="shared" si="58"/>
        <v>153</v>
      </c>
      <c r="O107" s="50">
        <v>1</v>
      </c>
      <c r="P107" s="34">
        <f t="shared" si="64"/>
        <v>3.7816476638871555</v>
      </c>
      <c r="Q107" s="95">
        <f t="shared" si="59"/>
        <v>153</v>
      </c>
      <c r="R107" s="34">
        <f t="shared" si="65"/>
        <v>-4.4646783163828188</v>
      </c>
      <c r="S107" s="34">
        <f t="shared" si="60"/>
        <v>19.933352468778921</v>
      </c>
      <c r="T107" s="36">
        <f t="shared" si="66"/>
        <v>2.3212752241496117</v>
      </c>
      <c r="U107" s="36">
        <f t="shared" si="67"/>
        <v>5.2420201036246992</v>
      </c>
      <c r="X107" s="34">
        <f t="shared" si="68"/>
        <v>-4.4646783163828188</v>
      </c>
      <c r="Y107" s="34">
        <f t="shared" si="61"/>
        <v>19.933352468778921</v>
      </c>
      <c r="AB107" s="61"/>
      <c r="AC107" s="62"/>
      <c r="AD107" s="63"/>
      <c r="AE107" s="64"/>
      <c r="AF107" s="56"/>
      <c r="AH107" s="40" t="b">
        <f t="shared" si="62"/>
        <v>0</v>
      </c>
      <c r="AI107" s="65" t="b">
        <f t="shared" si="69"/>
        <v>0</v>
      </c>
      <c r="AO107" s="50">
        <f t="shared" si="63"/>
        <v>7</v>
      </c>
      <c r="AQ107" s="106"/>
      <c r="AR107" s="106"/>
      <c r="AS107" s="106"/>
      <c r="AT107" s="106"/>
      <c r="AU107" s="106"/>
      <c r="AV107" s="106"/>
      <c r="AW107" s="106"/>
      <c r="AX107" s="106"/>
    </row>
    <row r="108" spans="1:50">
      <c r="A108" s="50"/>
      <c r="B108" s="127" t="str">
        <f>Dataunderlag!A101</f>
        <v>64E 1b 2a</v>
      </c>
      <c r="C108" s="128"/>
      <c r="D108" s="3" t="s">
        <v>259</v>
      </c>
      <c r="E108" s="129"/>
      <c r="F108" s="130"/>
      <c r="G108" s="131"/>
      <c r="H108" s="3">
        <v>20</v>
      </c>
      <c r="I108" s="3">
        <v>1</v>
      </c>
      <c r="J108" s="132">
        <v>42309</v>
      </c>
      <c r="K108" s="133"/>
      <c r="L108" s="132">
        <v>42647</v>
      </c>
      <c r="M108" s="133"/>
      <c r="N108" s="1">
        <f t="shared" si="58"/>
        <v>333</v>
      </c>
      <c r="O108" s="50">
        <v>1</v>
      </c>
      <c r="P108" s="34">
        <f t="shared" si="64"/>
        <v>0.88323617735382443</v>
      </c>
      <c r="Q108" s="95">
        <f t="shared" si="59"/>
        <v>333</v>
      </c>
      <c r="R108" s="34">
        <f t="shared" si="65"/>
        <v>-7.36308980291615</v>
      </c>
      <c r="S108" s="34">
        <f t="shared" si="60"/>
        <v>54.215091445807786</v>
      </c>
      <c r="T108" s="36">
        <f t="shared" si="66"/>
        <v>-0.57713626238371951</v>
      </c>
      <c r="U108" s="36">
        <f t="shared" si="67"/>
        <v>2.3436086170913684</v>
      </c>
      <c r="X108" s="34">
        <f t="shared" si="68"/>
        <v>-7.36308980291615</v>
      </c>
      <c r="Y108" s="34">
        <f t="shared" si="61"/>
        <v>54.215091445807786</v>
      </c>
      <c r="AB108" s="61"/>
      <c r="AC108" s="62"/>
      <c r="AD108" s="63"/>
      <c r="AE108" s="64"/>
      <c r="AF108" s="56"/>
      <c r="AH108" s="40" t="b">
        <f t="shared" si="62"/>
        <v>0</v>
      </c>
      <c r="AI108" s="65" t="b">
        <f t="shared" si="69"/>
        <v>0</v>
      </c>
      <c r="AO108" s="50">
        <f t="shared" si="63"/>
        <v>2</v>
      </c>
      <c r="AQ108" s="106"/>
      <c r="AR108" s="106"/>
      <c r="AS108" s="106"/>
      <c r="AT108" s="106"/>
      <c r="AU108" s="106"/>
      <c r="AV108" s="106"/>
      <c r="AW108" s="106"/>
      <c r="AX108" s="106"/>
    </row>
    <row r="109" spans="1:50">
      <c r="A109" s="50"/>
      <c r="B109" s="127" t="str">
        <f>Dataunderlag!A102</f>
        <v>64E 1b 2c</v>
      </c>
      <c r="C109" s="128"/>
      <c r="D109" s="3" t="s">
        <v>259</v>
      </c>
      <c r="E109" s="129"/>
      <c r="F109" s="130"/>
      <c r="G109" s="131"/>
      <c r="H109" s="3">
        <v>37</v>
      </c>
      <c r="I109" s="3">
        <v>4</v>
      </c>
      <c r="J109" s="132">
        <v>42309</v>
      </c>
      <c r="K109" s="133"/>
      <c r="L109" s="132">
        <v>42469</v>
      </c>
      <c r="M109" s="133"/>
      <c r="N109" s="1">
        <f t="shared" si="58"/>
        <v>158</v>
      </c>
      <c r="O109" s="50">
        <v>1</v>
      </c>
      <c r="P109" s="34">
        <f t="shared" si="64"/>
        <v>4.0248737195870481</v>
      </c>
      <c r="Q109" s="95">
        <f t="shared" si="59"/>
        <v>158</v>
      </c>
      <c r="R109" s="34">
        <f t="shared" si="65"/>
        <v>-4.2214522606829261</v>
      </c>
      <c r="S109" s="34">
        <f t="shared" si="60"/>
        <v>17.820659189224987</v>
      </c>
      <c r="T109" s="36">
        <f t="shared" si="66"/>
        <v>2.5645012798495044</v>
      </c>
      <c r="U109" s="36">
        <f t="shared" si="67"/>
        <v>5.4852461593245918</v>
      </c>
      <c r="X109" s="34">
        <f t="shared" si="68"/>
        <v>-4.2214522606829261</v>
      </c>
      <c r="Y109" s="34">
        <f t="shared" si="61"/>
        <v>17.820659189224987</v>
      </c>
      <c r="AB109" s="61"/>
      <c r="AC109" s="62"/>
      <c r="AD109" s="63"/>
      <c r="AE109" s="64"/>
      <c r="AF109" s="56"/>
      <c r="AH109" s="40" t="b">
        <f t="shared" si="62"/>
        <v>0</v>
      </c>
      <c r="AI109" s="65" t="b">
        <f t="shared" si="69"/>
        <v>0</v>
      </c>
      <c r="AO109" s="50">
        <f t="shared" si="63"/>
        <v>5</v>
      </c>
      <c r="AQ109" s="106"/>
      <c r="AR109" s="106"/>
      <c r="AS109" s="106"/>
      <c r="AT109" s="106"/>
      <c r="AU109" s="106"/>
      <c r="AV109" s="106"/>
      <c r="AW109" s="106"/>
      <c r="AX109" s="106"/>
    </row>
    <row r="110" spans="1:50">
      <c r="A110" s="50"/>
      <c r="B110" s="127" t="str">
        <f>Dataunderlag!A103</f>
        <v>64E 1b 2e</v>
      </c>
      <c r="C110" s="128"/>
      <c r="D110" s="3" t="s">
        <v>259</v>
      </c>
      <c r="E110" s="129"/>
      <c r="F110" s="130"/>
      <c r="G110" s="131"/>
      <c r="H110" s="3">
        <v>17</v>
      </c>
      <c r="I110" s="3">
        <v>2</v>
      </c>
      <c r="J110" s="132">
        <v>42309</v>
      </c>
      <c r="K110" s="133"/>
      <c r="L110" s="132">
        <v>42469</v>
      </c>
      <c r="M110" s="133"/>
      <c r="N110" s="1">
        <f t="shared" si="58"/>
        <v>158</v>
      </c>
      <c r="O110" s="50">
        <v>1</v>
      </c>
      <c r="P110" s="34">
        <f t="shared" si="64"/>
        <v>4.3800096360211995</v>
      </c>
      <c r="Q110" s="95">
        <f t="shared" si="59"/>
        <v>158</v>
      </c>
      <c r="R110" s="34">
        <f t="shared" si="65"/>
        <v>-3.8663163442487747</v>
      </c>
      <c r="S110" s="34">
        <f t="shared" si="60"/>
        <v>14.948402073805209</v>
      </c>
      <c r="T110" s="36">
        <f t="shared" si="66"/>
        <v>2.9196371962836558</v>
      </c>
      <c r="U110" s="36">
        <f t="shared" si="67"/>
        <v>5.8403820757587432</v>
      </c>
      <c r="X110" s="34">
        <f t="shared" si="68"/>
        <v>-3.8663163442487747</v>
      </c>
      <c r="Y110" s="34">
        <f t="shared" si="61"/>
        <v>14.948402073805209</v>
      </c>
      <c r="AB110" s="61"/>
      <c r="AC110" s="62"/>
      <c r="AD110" s="63"/>
      <c r="AE110" s="64"/>
      <c r="AF110" s="56"/>
      <c r="AH110" s="40" t="b">
        <f t="shared" si="62"/>
        <v>0</v>
      </c>
      <c r="AI110" s="65" t="b">
        <f t="shared" si="69"/>
        <v>0</v>
      </c>
      <c r="AO110" s="50">
        <f t="shared" si="63"/>
        <v>3</v>
      </c>
      <c r="AQ110" s="106"/>
      <c r="AR110" s="106"/>
      <c r="AS110" s="106"/>
      <c r="AT110" s="106"/>
      <c r="AU110" s="106"/>
      <c r="AV110" s="106"/>
      <c r="AW110" s="106"/>
      <c r="AX110" s="106"/>
    </row>
    <row r="111" spans="1:50">
      <c r="A111" s="50"/>
      <c r="B111" s="127" t="str">
        <f>Dataunderlag!A104</f>
        <v>64E 1b 2g</v>
      </c>
      <c r="C111" s="128"/>
      <c r="D111" s="3" t="s">
        <v>235</v>
      </c>
      <c r="E111" s="129" t="s">
        <v>236</v>
      </c>
      <c r="F111" s="130"/>
      <c r="G111" s="131"/>
      <c r="H111" s="3">
        <v>31</v>
      </c>
      <c r="I111" s="3">
        <v>3</v>
      </c>
      <c r="J111" s="132">
        <v>42308</v>
      </c>
      <c r="K111" s="133"/>
      <c r="L111" s="132">
        <v>42469</v>
      </c>
      <c r="M111" s="133"/>
      <c r="N111" s="1">
        <f t="shared" si="58"/>
        <v>159</v>
      </c>
      <c r="O111" s="50">
        <v>1</v>
      </c>
      <c r="P111" s="34">
        <f t="shared" si="64"/>
        <v>3.5802513336436217</v>
      </c>
      <c r="Q111" s="95">
        <f t="shared" si="59"/>
        <v>159</v>
      </c>
      <c r="R111" s="34">
        <f t="shared" si="65"/>
        <v>-4.6660746466263525</v>
      </c>
      <c r="S111" s="34">
        <f t="shared" si="60"/>
        <v>21.772252607889239</v>
      </c>
      <c r="T111" s="36">
        <f t="shared" si="66"/>
        <v>2.119878893906078</v>
      </c>
      <c r="U111" s="36">
        <f t="shared" si="67"/>
        <v>5.0406237733811654</v>
      </c>
      <c r="X111" s="34">
        <f t="shared" si="68"/>
        <v>-4.6660746466263525</v>
      </c>
      <c r="Y111" s="34">
        <f t="shared" si="61"/>
        <v>21.772252607889239</v>
      </c>
      <c r="AB111" s="61"/>
      <c r="AC111" s="62"/>
      <c r="AD111" s="63"/>
      <c r="AE111" s="64"/>
      <c r="AF111" s="56"/>
      <c r="AH111" s="40" t="b">
        <f t="shared" si="62"/>
        <v>0</v>
      </c>
      <c r="AI111" s="65" t="b">
        <f t="shared" si="69"/>
        <v>0</v>
      </c>
      <c r="AO111" s="50">
        <f t="shared" si="63"/>
        <v>4</v>
      </c>
      <c r="AQ111" s="106"/>
      <c r="AR111" s="106"/>
      <c r="AS111" s="106"/>
      <c r="AT111" s="106"/>
      <c r="AU111" s="106"/>
      <c r="AV111" s="106"/>
      <c r="AW111" s="106"/>
      <c r="AX111" s="106"/>
    </row>
    <row r="112" spans="1:50">
      <c r="A112" s="50"/>
      <c r="B112" s="127" t="str">
        <f>Dataunderlag!A105</f>
        <v>64E 1b 2i</v>
      </c>
      <c r="C112" s="128"/>
      <c r="D112" s="3" t="s">
        <v>235</v>
      </c>
      <c r="E112" s="129" t="s">
        <v>236</v>
      </c>
      <c r="F112" s="130"/>
      <c r="G112" s="131"/>
      <c r="H112" s="3">
        <v>36</v>
      </c>
      <c r="I112" s="3">
        <v>5</v>
      </c>
      <c r="J112" s="132">
        <v>42308</v>
      </c>
      <c r="K112" s="133"/>
      <c r="L112" s="132">
        <v>42469</v>
      </c>
      <c r="M112" s="133"/>
      <c r="N112" s="1">
        <f t="shared" si="58"/>
        <v>159</v>
      </c>
      <c r="O112" s="50">
        <v>1</v>
      </c>
      <c r="P112" s="34">
        <f t="shared" si="64"/>
        <v>5.1383236732848276</v>
      </c>
      <c r="Q112" s="95">
        <f t="shared" si="59"/>
        <v>159</v>
      </c>
      <c r="R112" s="34">
        <f t="shared" si="65"/>
        <v>-3.1080023069851466</v>
      </c>
      <c r="S112" s="34">
        <f t="shared" si="60"/>
        <v>9.6596783402249926</v>
      </c>
      <c r="T112" s="36">
        <f t="shared" si="66"/>
        <v>3.6779512335472839</v>
      </c>
      <c r="U112" s="36">
        <f t="shared" si="67"/>
        <v>6.5986961130223714</v>
      </c>
      <c r="X112" s="34">
        <f t="shared" si="68"/>
        <v>-3.1080023069851466</v>
      </c>
      <c r="Y112" s="34">
        <f t="shared" si="61"/>
        <v>9.6596783402249926</v>
      </c>
      <c r="AB112" s="61"/>
      <c r="AC112" s="62"/>
      <c r="AD112" s="63"/>
      <c r="AE112" s="64"/>
      <c r="AF112" s="56"/>
      <c r="AH112" s="40" t="b">
        <f t="shared" si="62"/>
        <v>0</v>
      </c>
      <c r="AI112" s="65" t="b">
        <f t="shared" si="69"/>
        <v>0</v>
      </c>
      <c r="AO112" s="50">
        <f t="shared" si="63"/>
        <v>6</v>
      </c>
      <c r="AQ112" s="106"/>
      <c r="AR112" s="106"/>
      <c r="AS112" s="106"/>
      <c r="AT112" s="106"/>
      <c r="AU112" s="106"/>
      <c r="AV112" s="106"/>
      <c r="AW112" s="106"/>
      <c r="AX112" s="106"/>
    </row>
    <row r="113" spans="1:50">
      <c r="A113" s="50"/>
      <c r="B113" s="127" t="str">
        <f>Dataunderlag!A106</f>
        <v>64E 1c 2a</v>
      </c>
      <c r="C113" s="128"/>
      <c r="D113" s="3" t="s">
        <v>235</v>
      </c>
      <c r="E113" s="129" t="s">
        <v>270</v>
      </c>
      <c r="F113" s="130"/>
      <c r="G113" s="131"/>
      <c r="H113" s="3">
        <v>33</v>
      </c>
      <c r="I113" s="3">
        <v>3</v>
      </c>
      <c r="J113" s="132">
        <v>42311</v>
      </c>
      <c r="K113" s="133"/>
      <c r="L113" s="132">
        <v>42470</v>
      </c>
      <c r="M113" s="133"/>
      <c r="N113" s="1">
        <f t="shared" si="58"/>
        <v>157</v>
      </c>
      <c r="O113" s="50">
        <v>1</v>
      </c>
      <c r="P113" s="34">
        <f t="shared" si="64"/>
        <v>3.4061105623488537</v>
      </c>
      <c r="Q113" s="95">
        <f t="shared" si="59"/>
        <v>157</v>
      </c>
      <c r="R113" s="34">
        <f t="shared" si="65"/>
        <v>-4.8402154179211205</v>
      </c>
      <c r="S113" s="34">
        <f t="shared" si="60"/>
        <v>23.427685291881328</v>
      </c>
      <c r="T113" s="36">
        <f t="shared" si="66"/>
        <v>1.9457381226113097</v>
      </c>
      <c r="U113" s="36">
        <f t="shared" si="67"/>
        <v>4.8664830020863974</v>
      </c>
      <c r="X113" s="34">
        <f t="shared" si="68"/>
        <v>-4.8402154179211205</v>
      </c>
      <c r="Y113" s="34">
        <f t="shared" si="61"/>
        <v>23.427685291881328</v>
      </c>
      <c r="AB113" s="61"/>
      <c r="AC113" s="62"/>
      <c r="AD113" s="63"/>
      <c r="AE113" s="64"/>
      <c r="AF113" s="56"/>
      <c r="AH113" s="40" t="b">
        <f t="shared" si="62"/>
        <v>0</v>
      </c>
      <c r="AI113" s="65" t="b">
        <f t="shared" si="69"/>
        <v>0</v>
      </c>
      <c r="AO113" s="50">
        <f t="shared" si="63"/>
        <v>4</v>
      </c>
      <c r="AQ113" s="106"/>
      <c r="AR113" s="106"/>
      <c r="AS113" s="106"/>
      <c r="AT113" s="106"/>
      <c r="AU113" s="106"/>
      <c r="AV113" s="106"/>
      <c r="AW113" s="106"/>
      <c r="AX113" s="106"/>
    </row>
    <row r="114" spans="1:50">
      <c r="A114" s="50"/>
      <c r="B114" s="127" t="str">
        <f>Dataunderlag!A107</f>
        <v>64E 1c 2c</v>
      </c>
      <c r="C114" s="128"/>
      <c r="D114" s="3" t="s">
        <v>235</v>
      </c>
      <c r="E114" s="129" t="s">
        <v>270</v>
      </c>
      <c r="F114" s="130"/>
      <c r="G114" s="131"/>
      <c r="H114" s="3">
        <v>20</v>
      </c>
      <c r="I114" s="3">
        <v>8</v>
      </c>
      <c r="J114" s="132">
        <v>42311</v>
      </c>
      <c r="K114" s="133"/>
      <c r="L114" s="132">
        <v>42463</v>
      </c>
      <c r="M114" s="133"/>
      <c r="N114" s="1">
        <f t="shared" si="58"/>
        <v>150</v>
      </c>
      <c r="O114" s="50">
        <v>1</v>
      </c>
      <c r="P114" s="34">
        <f t="shared" si="64"/>
        <v>15.686274509803921</v>
      </c>
      <c r="Q114" s="95">
        <f t="shared" si="59"/>
        <v>150</v>
      </c>
      <c r="R114" s="34">
        <f t="shared" si="65"/>
        <v>7.4399485295339467</v>
      </c>
      <c r="S114" s="34">
        <f t="shared" si="60"/>
        <v>55.352834122114338</v>
      </c>
      <c r="T114" s="36">
        <f t="shared" si="66"/>
        <v>14.225902070066377</v>
      </c>
      <c r="U114" s="36">
        <f t="shared" si="67"/>
        <v>17.146646949541466</v>
      </c>
      <c r="X114" s="34">
        <f t="shared" si="68"/>
        <v>7.4399485295339467</v>
      </c>
      <c r="Y114" s="34">
        <f t="shared" si="61"/>
        <v>55.352834122114338</v>
      </c>
      <c r="AB114" s="61"/>
      <c r="AC114" s="62"/>
      <c r="AD114" s="63"/>
      <c r="AE114" s="64"/>
      <c r="AF114" s="56"/>
      <c r="AH114" s="40" t="b">
        <f t="shared" si="62"/>
        <v>0</v>
      </c>
      <c r="AI114" s="65" t="b">
        <f t="shared" si="69"/>
        <v>0</v>
      </c>
      <c r="AO114" s="50">
        <f t="shared" si="63"/>
        <v>9</v>
      </c>
      <c r="AQ114" s="106"/>
      <c r="AR114" s="106"/>
      <c r="AS114" s="106"/>
      <c r="AT114" s="106"/>
      <c r="AU114" s="106"/>
      <c r="AV114" s="106"/>
      <c r="AW114" s="106"/>
      <c r="AX114" s="106"/>
    </row>
    <row r="115" spans="1:50">
      <c r="A115" s="50"/>
      <c r="B115" s="127" t="str">
        <f>Dataunderlag!A108</f>
        <v>64E 1c 2e</v>
      </c>
      <c r="C115" s="128"/>
      <c r="D115" s="3"/>
      <c r="E115" s="129"/>
      <c r="F115" s="130"/>
      <c r="G115" s="131"/>
      <c r="H115" s="3"/>
      <c r="I115" s="3"/>
      <c r="J115" s="132"/>
      <c r="K115" s="133"/>
      <c r="L115" s="132"/>
      <c r="M115" s="133"/>
      <c r="N115" s="1">
        <f t="shared" si="58"/>
        <v>0</v>
      </c>
      <c r="O115" s="50">
        <v>1</v>
      </c>
      <c r="P115" s="34" t="b">
        <f t="shared" si="64"/>
        <v>0</v>
      </c>
      <c r="Q115" s="95" t="b">
        <f t="shared" si="59"/>
        <v>0</v>
      </c>
      <c r="R115" s="34" t="b">
        <f t="shared" si="65"/>
        <v>0</v>
      </c>
      <c r="S115" s="34" t="b">
        <f t="shared" si="60"/>
        <v>0</v>
      </c>
      <c r="T115" s="36" t="b">
        <f t="shared" si="66"/>
        <v>0</v>
      </c>
      <c r="U115" s="36" t="b">
        <f t="shared" si="67"/>
        <v>0</v>
      </c>
      <c r="X115" s="34" t="b">
        <f t="shared" si="68"/>
        <v>0</v>
      </c>
      <c r="Y115" s="34" t="b">
        <f t="shared" si="61"/>
        <v>0</v>
      </c>
      <c r="AB115" s="61"/>
      <c r="AC115" s="62"/>
      <c r="AD115" s="63"/>
      <c r="AE115" s="64"/>
      <c r="AF115" s="56"/>
      <c r="AH115" s="40" t="b">
        <f t="shared" si="62"/>
        <v>0</v>
      </c>
      <c r="AI115" s="65" t="b">
        <f t="shared" si="69"/>
        <v>0</v>
      </c>
      <c r="AO115" s="50">
        <f t="shared" si="63"/>
        <v>1</v>
      </c>
      <c r="AQ115" s="106"/>
      <c r="AR115" s="106"/>
      <c r="AS115" s="106"/>
      <c r="AT115" s="106"/>
      <c r="AU115" s="106"/>
      <c r="AV115" s="106"/>
      <c r="AW115" s="106"/>
      <c r="AX115" s="106"/>
    </row>
    <row r="116" spans="1:50">
      <c r="A116" s="50"/>
      <c r="B116" s="127" t="str">
        <f>Dataunderlag!A109</f>
        <v>64E 1a 0e</v>
      </c>
      <c r="C116" s="128"/>
      <c r="D116" s="3"/>
      <c r="E116" s="129"/>
      <c r="F116" s="130"/>
      <c r="G116" s="131"/>
      <c r="H116" s="3"/>
      <c r="I116" s="3"/>
      <c r="J116" s="132"/>
      <c r="K116" s="133"/>
      <c r="L116" s="132"/>
      <c r="M116" s="133"/>
      <c r="N116" s="1">
        <f t="shared" si="58"/>
        <v>0</v>
      </c>
      <c r="O116" s="50">
        <v>1</v>
      </c>
      <c r="P116" s="34" t="b">
        <f t="shared" si="64"/>
        <v>0</v>
      </c>
      <c r="Q116" s="95" t="b">
        <f t="shared" si="59"/>
        <v>0</v>
      </c>
      <c r="R116" s="34" t="b">
        <f t="shared" si="65"/>
        <v>0</v>
      </c>
      <c r="S116" s="34" t="b">
        <f t="shared" si="60"/>
        <v>0</v>
      </c>
      <c r="T116" s="36" t="b">
        <f t="shared" si="66"/>
        <v>0</v>
      </c>
      <c r="U116" s="36" t="b">
        <f t="shared" si="67"/>
        <v>0</v>
      </c>
      <c r="X116" s="34" t="b">
        <f t="shared" si="68"/>
        <v>0</v>
      </c>
      <c r="Y116" s="34" t="b">
        <f t="shared" si="61"/>
        <v>0</v>
      </c>
      <c r="AB116" s="61"/>
      <c r="AC116" s="62"/>
      <c r="AD116" s="63"/>
      <c r="AE116" s="64"/>
      <c r="AF116" s="56"/>
      <c r="AH116" s="40" t="b">
        <f t="shared" si="62"/>
        <v>0</v>
      </c>
      <c r="AI116" s="65" t="b">
        <f t="shared" si="69"/>
        <v>0</v>
      </c>
      <c r="AO116" s="50">
        <f t="shared" si="63"/>
        <v>1</v>
      </c>
      <c r="AQ116" s="106"/>
      <c r="AR116" s="106"/>
      <c r="AS116" s="106"/>
      <c r="AT116" s="106"/>
      <c r="AU116" s="106"/>
      <c r="AV116" s="106"/>
      <c r="AW116" s="106"/>
      <c r="AX116" s="106"/>
    </row>
    <row r="117" spans="1:50">
      <c r="A117" s="50"/>
      <c r="B117" s="127" t="str">
        <f>Dataunderlag!A110</f>
        <v>64E 1a 0g</v>
      </c>
      <c r="C117" s="128"/>
      <c r="D117" s="3"/>
      <c r="E117" s="129"/>
      <c r="F117" s="130"/>
      <c r="G117" s="131"/>
      <c r="H117" s="3"/>
      <c r="I117" s="3"/>
      <c r="J117" s="132"/>
      <c r="K117" s="133"/>
      <c r="L117" s="132"/>
      <c r="M117" s="133"/>
      <c r="N117" s="1">
        <f t="shared" si="58"/>
        <v>0</v>
      </c>
      <c r="O117" s="50">
        <v>1</v>
      </c>
      <c r="P117" s="34" t="b">
        <f t="shared" si="64"/>
        <v>0</v>
      </c>
      <c r="Q117" s="95" t="b">
        <f t="shared" si="59"/>
        <v>0</v>
      </c>
      <c r="R117" s="34" t="b">
        <f t="shared" si="65"/>
        <v>0</v>
      </c>
      <c r="S117" s="34" t="b">
        <f t="shared" si="60"/>
        <v>0</v>
      </c>
      <c r="T117" s="36" t="b">
        <f t="shared" si="66"/>
        <v>0</v>
      </c>
      <c r="U117" s="36" t="b">
        <f t="shared" si="67"/>
        <v>0</v>
      </c>
      <c r="X117" s="34" t="b">
        <f t="shared" si="68"/>
        <v>0</v>
      </c>
      <c r="Y117" s="34" t="b">
        <f t="shared" si="61"/>
        <v>0</v>
      </c>
      <c r="AB117" s="61"/>
      <c r="AC117" s="62"/>
      <c r="AD117" s="63"/>
      <c r="AE117" s="64"/>
      <c r="AF117" s="56"/>
      <c r="AH117" s="40" t="b">
        <f t="shared" si="62"/>
        <v>0</v>
      </c>
      <c r="AI117" s="65" t="b">
        <f t="shared" si="69"/>
        <v>0</v>
      </c>
      <c r="AO117" s="50">
        <f t="shared" si="63"/>
        <v>1</v>
      </c>
      <c r="AQ117" s="106"/>
      <c r="AR117" s="106"/>
      <c r="AS117" s="106"/>
      <c r="AT117" s="106"/>
      <c r="AU117" s="106"/>
      <c r="AV117" s="106"/>
      <c r="AW117" s="106"/>
      <c r="AX117" s="106"/>
    </row>
    <row r="118" spans="1:50">
      <c r="A118" s="50"/>
      <c r="B118" s="127" t="str">
        <f>Dataunderlag!A111</f>
        <v>64E 1a 0i</v>
      </c>
      <c r="C118" s="128"/>
      <c r="D118" s="3" t="s">
        <v>264</v>
      </c>
      <c r="E118" s="129"/>
      <c r="F118" s="130"/>
      <c r="G118" s="131"/>
      <c r="H118" s="3">
        <v>9</v>
      </c>
      <c r="I118" s="3">
        <v>0</v>
      </c>
      <c r="J118" s="132">
        <v>42309</v>
      </c>
      <c r="K118" s="133"/>
      <c r="L118" s="132">
        <v>42473</v>
      </c>
      <c r="M118" s="133"/>
      <c r="N118" s="1">
        <f t="shared" si="58"/>
        <v>162</v>
      </c>
      <c r="O118" s="50">
        <v>1</v>
      </c>
      <c r="P118" s="34">
        <f t="shared" si="64"/>
        <v>0</v>
      </c>
      <c r="Q118" s="95">
        <f t="shared" si="59"/>
        <v>162</v>
      </c>
      <c r="R118" s="34">
        <f t="shared" si="65"/>
        <v>-8.2463259802699742</v>
      </c>
      <c r="S118" s="34">
        <f t="shared" si="60"/>
        <v>68.001892172875557</v>
      </c>
      <c r="T118" s="36">
        <f t="shared" si="66"/>
        <v>-1.4603724397375439</v>
      </c>
      <c r="U118" s="36">
        <f t="shared" si="67"/>
        <v>1.4603724397375439</v>
      </c>
      <c r="X118" s="34">
        <f t="shared" si="68"/>
        <v>-8.2463259802699742</v>
      </c>
      <c r="Y118" s="34">
        <f t="shared" si="61"/>
        <v>68.001892172875557</v>
      </c>
      <c r="AB118" s="61"/>
      <c r="AC118" s="62"/>
      <c r="AD118" s="63"/>
      <c r="AE118" s="64"/>
      <c r="AF118" s="56"/>
      <c r="AH118" s="40" t="b">
        <f t="shared" si="62"/>
        <v>0</v>
      </c>
      <c r="AI118" s="65" t="b">
        <f t="shared" si="69"/>
        <v>0</v>
      </c>
      <c r="AO118" s="50">
        <f t="shared" si="63"/>
        <v>1</v>
      </c>
      <c r="AQ118" s="106"/>
      <c r="AR118" s="106"/>
      <c r="AS118" s="106"/>
      <c r="AT118" s="106"/>
      <c r="AU118" s="106"/>
      <c r="AV118" s="106"/>
      <c r="AW118" s="106"/>
      <c r="AX118" s="106"/>
    </row>
    <row r="119" spans="1:50">
      <c r="A119" s="50"/>
      <c r="B119" s="127" t="str">
        <f>Dataunderlag!A112</f>
        <v>64E 1b 0a</v>
      </c>
      <c r="C119" s="128"/>
      <c r="D119" s="3"/>
      <c r="E119" s="129"/>
      <c r="F119" s="130"/>
      <c r="G119" s="131"/>
      <c r="H119" s="3"/>
      <c r="I119" s="3"/>
      <c r="J119" s="132"/>
      <c r="K119" s="133"/>
      <c r="L119" s="132"/>
      <c r="M119" s="133"/>
      <c r="N119" s="1">
        <f t="shared" si="58"/>
        <v>0</v>
      </c>
      <c r="O119" s="50">
        <v>1</v>
      </c>
      <c r="P119" s="34" t="b">
        <f t="shared" si="64"/>
        <v>0</v>
      </c>
      <c r="Q119" s="95" t="b">
        <f t="shared" si="59"/>
        <v>0</v>
      </c>
      <c r="R119" s="34" t="b">
        <f t="shared" si="65"/>
        <v>0</v>
      </c>
      <c r="S119" s="34" t="b">
        <f t="shared" si="60"/>
        <v>0</v>
      </c>
      <c r="T119" s="36" t="b">
        <f t="shared" si="66"/>
        <v>0</v>
      </c>
      <c r="U119" s="36" t="b">
        <f t="shared" si="67"/>
        <v>0</v>
      </c>
      <c r="X119" s="34" t="b">
        <f t="shared" si="68"/>
        <v>0</v>
      </c>
      <c r="Y119" s="34" t="b">
        <f t="shared" si="61"/>
        <v>0</v>
      </c>
      <c r="AB119" s="61"/>
      <c r="AC119" s="62"/>
      <c r="AD119" s="63"/>
      <c r="AE119" s="64"/>
      <c r="AF119" s="56"/>
      <c r="AH119" s="40" t="b">
        <f t="shared" si="62"/>
        <v>0</v>
      </c>
      <c r="AI119" s="65" t="b">
        <f t="shared" si="69"/>
        <v>0</v>
      </c>
      <c r="AO119" s="50">
        <f t="shared" si="63"/>
        <v>1</v>
      </c>
      <c r="AQ119" s="106"/>
      <c r="AR119" s="106"/>
      <c r="AS119" s="106"/>
      <c r="AT119" s="106"/>
      <c r="AU119" s="106"/>
      <c r="AV119" s="106"/>
      <c r="AW119" s="106"/>
      <c r="AX119" s="106"/>
    </row>
    <row r="120" spans="1:50">
      <c r="A120" s="50"/>
      <c r="B120" s="127" t="str">
        <f>Dataunderlag!A113</f>
        <v>64E 1b 0c</v>
      </c>
      <c r="C120" s="128"/>
      <c r="D120" s="3" t="s">
        <v>232</v>
      </c>
      <c r="E120" s="129"/>
      <c r="F120" s="130"/>
      <c r="G120" s="131"/>
      <c r="H120" s="3">
        <v>18</v>
      </c>
      <c r="I120" s="3">
        <v>4</v>
      </c>
      <c r="J120" s="132">
        <v>42318</v>
      </c>
      <c r="K120" s="133"/>
      <c r="L120" s="132">
        <v>42471</v>
      </c>
      <c r="M120" s="133"/>
      <c r="N120" s="1">
        <f t="shared" si="58"/>
        <v>151</v>
      </c>
      <c r="O120" s="50">
        <v>1</v>
      </c>
      <c r="P120" s="34">
        <f t="shared" si="64"/>
        <v>8.6568843873090078</v>
      </c>
      <c r="Q120" s="95">
        <f t="shared" si="59"/>
        <v>151</v>
      </c>
      <c r="R120" s="34">
        <f t="shared" si="65"/>
        <v>0.41055840703903357</v>
      </c>
      <c r="S120" s="34">
        <f t="shared" si="60"/>
        <v>0.16855820559042878</v>
      </c>
      <c r="T120" s="36">
        <f t="shared" si="66"/>
        <v>7.1965119475714641</v>
      </c>
      <c r="U120" s="36">
        <f t="shared" si="67"/>
        <v>10.117256827046551</v>
      </c>
      <c r="X120" s="34">
        <f t="shared" si="68"/>
        <v>0.41055840703903357</v>
      </c>
      <c r="Y120" s="34">
        <f t="shared" si="61"/>
        <v>0.16855820559042878</v>
      </c>
      <c r="AB120" s="61"/>
      <c r="AC120" s="62"/>
      <c r="AD120" s="63"/>
      <c r="AE120" s="64"/>
      <c r="AF120" s="56"/>
      <c r="AH120" s="40" t="b">
        <f t="shared" si="62"/>
        <v>0</v>
      </c>
      <c r="AI120" s="65" t="b">
        <f t="shared" si="69"/>
        <v>0</v>
      </c>
      <c r="AO120" s="50">
        <f t="shared" si="63"/>
        <v>5</v>
      </c>
      <c r="AQ120" s="106"/>
      <c r="AR120" s="106"/>
      <c r="AS120" s="106"/>
      <c r="AT120" s="106"/>
      <c r="AU120" s="106"/>
      <c r="AV120" s="106"/>
      <c r="AW120" s="106"/>
      <c r="AX120" s="106"/>
    </row>
    <row r="121" spans="1:50">
      <c r="A121" s="50"/>
      <c r="B121" s="127" t="str">
        <f>Dataunderlag!A114</f>
        <v>64E 1b 0e</v>
      </c>
      <c r="C121" s="128"/>
      <c r="D121" s="3"/>
      <c r="E121" s="129"/>
      <c r="F121" s="130"/>
      <c r="G121" s="131"/>
      <c r="H121" s="3"/>
      <c r="I121" s="3"/>
      <c r="J121" s="132"/>
      <c r="K121" s="133"/>
      <c r="L121" s="132"/>
      <c r="M121" s="133"/>
      <c r="N121" s="1">
        <f t="shared" si="58"/>
        <v>0</v>
      </c>
      <c r="O121" s="50">
        <v>1</v>
      </c>
      <c r="P121" s="34" t="b">
        <f t="shared" si="64"/>
        <v>0</v>
      </c>
      <c r="Q121" s="95" t="b">
        <f t="shared" si="59"/>
        <v>0</v>
      </c>
      <c r="R121" s="34" t="b">
        <f t="shared" si="65"/>
        <v>0</v>
      </c>
      <c r="S121" s="34" t="b">
        <f t="shared" si="60"/>
        <v>0</v>
      </c>
      <c r="T121" s="36" t="b">
        <f t="shared" si="66"/>
        <v>0</v>
      </c>
      <c r="U121" s="36" t="b">
        <f t="shared" si="67"/>
        <v>0</v>
      </c>
      <c r="X121" s="34" t="b">
        <f t="shared" si="68"/>
        <v>0</v>
      </c>
      <c r="Y121" s="34" t="b">
        <f t="shared" si="61"/>
        <v>0</v>
      </c>
      <c r="AB121" s="61"/>
      <c r="AC121" s="62"/>
      <c r="AD121" s="63"/>
      <c r="AE121" s="64"/>
      <c r="AF121" s="56"/>
      <c r="AH121" s="40" t="b">
        <f t="shared" si="62"/>
        <v>0</v>
      </c>
      <c r="AI121" s="65" t="b">
        <f t="shared" si="69"/>
        <v>0</v>
      </c>
      <c r="AO121" s="50">
        <f t="shared" si="63"/>
        <v>1</v>
      </c>
      <c r="AQ121" s="106"/>
      <c r="AR121" s="106"/>
      <c r="AS121" s="106"/>
      <c r="AT121" s="106"/>
      <c r="AU121" s="106"/>
      <c r="AV121" s="106"/>
      <c r="AW121" s="106"/>
      <c r="AX121" s="106"/>
    </row>
    <row r="122" spans="1:50">
      <c r="A122" s="50"/>
      <c r="B122" s="127" t="str">
        <f>Dataunderlag!A115</f>
        <v>64E 1b 0g</v>
      </c>
      <c r="C122" s="128"/>
      <c r="D122" s="3" t="s">
        <v>235</v>
      </c>
      <c r="E122" s="129" t="s">
        <v>236</v>
      </c>
      <c r="F122" s="130"/>
      <c r="G122" s="131"/>
      <c r="H122" s="3">
        <v>30</v>
      </c>
      <c r="I122" s="3">
        <v>1</v>
      </c>
      <c r="J122" s="132">
        <v>42308</v>
      </c>
      <c r="K122" s="133"/>
      <c r="L122" s="132">
        <v>42469</v>
      </c>
      <c r="M122" s="133"/>
      <c r="N122" s="1">
        <f t="shared" si="58"/>
        <v>159</v>
      </c>
      <c r="O122" s="50">
        <v>1</v>
      </c>
      <c r="P122" s="34">
        <f t="shared" si="64"/>
        <v>1.2331976815883585</v>
      </c>
      <c r="Q122" s="95">
        <f t="shared" si="59"/>
        <v>159</v>
      </c>
      <c r="R122" s="34">
        <f t="shared" si="65"/>
        <v>-7.0131282986816155</v>
      </c>
      <c r="S122" s="34">
        <f t="shared" si="60"/>
        <v>49.183968533768891</v>
      </c>
      <c r="T122" s="36">
        <f t="shared" si="66"/>
        <v>-0.22717475814918542</v>
      </c>
      <c r="U122" s="36">
        <f t="shared" si="67"/>
        <v>2.6935701213259025</v>
      </c>
      <c r="X122" s="34">
        <f t="shared" si="68"/>
        <v>-7.0131282986816155</v>
      </c>
      <c r="Y122" s="34">
        <f t="shared" si="61"/>
        <v>49.183968533768891</v>
      </c>
      <c r="AB122" s="61"/>
      <c r="AC122" s="62"/>
      <c r="AD122" s="63"/>
      <c r="AE122" s="64"/>
      <c r="AF122" s="56"/>
      <c r="AH122" s="40" t="b">
        <f t="shared" si="62"/>
        <v>0</v>
      </c>
      <c r="AI122" s="65" t="b">
        <f t="shared" si="69"/>
        <v>0</v>
      </c>
      <c r="AO122" s="50">
        <f t="shared" si="63"/>
        <v>2</v>
      </c>
      <c r="AQ122" s="106"/>
      <c r="AR122" s="106"/>
      <c r="AS122" s="106"/>
      <c r="AT122" s="106"/>
      <c r="AU122" s="106"/>
      <c r="AV122" s="106"/>
      <c r="AW122" s="106"/>
      <c r="AX122" s="106"/>
    </row>
    <row r="123" spans="1:50">
      <c r="A123" s="50"/>
      <c r="B123" s="127" t="str">
        <f>Dataunderlag!A116</f>
        <v>64E 1b 0i</v>
      </c>
      <c r="C123" s="128"/>
      <c r="D123" s="3" t="s">
        <v>235</v>
      </c>
      <c r="E123" s="129" t="s">
        <v>266</v>
      </c>
      <c r="F123" s="130"/>
      <c r="G123" s="131"/>
      <c r="H123" s="3">
        <v>31</v>
      </c>
      <c r="I123" s="3">
        <v>17</v>
      </c>
      <c r="J123" s="132">
        <v>42322</v>
      </c>
      <c r="K123" s="133"/>
      <c r="L123" s="132">
        <v>42470</v>
      </c>
      <c r="M123" s="133"/>
      <c r="N123" s="1">
        <f t="shared" si="58"/>
        <v>146</v>
      </c>
      <c r="O123" s="50">
        <v>1</v>
      </c>
      <c r="P123" s="34">
        <f t="shared" si="64"/>
        <v>22.09456473707468</v>
      </c>
      <c r="Q123" s="95">
        <f t="shared" si="59"/>
        <v>146</v>
      </c>
      <c r="R123" s="34">
        <f t="shared" si="65"/>
        <v>13.848238756804706</v>
      </c>
      <c r="S123" s="34">
        <f t="shared" si="60"/>
        <v>191.77371666546796</v>
      </c>
      <c r="T123" s="36">
        <f t="shared" si="66"/>
        <v>20.634192297337137</v>
      </c>
      <c r="U123" s="36">
        <f t="shared" si="67"/>
        <v>23.554937176812224</v>
      </c>
      <c r="X123" s="34">
        <f t="shared" si="68"/>
        <v>13.848238756804706</v>
      </c>
      <c r="Y123" s="34">
        <f t="shared" si="61"/>
        <v>191.77371666546796</v>
      </c>
      <c r="AB123" s="61"/>
      <c r="AC123" s="62"/>
      <c r="AD123" s="63"/>
      <c r="AE123" s="64"/>
      <c r="AF123" s="56"/>
      <c r="AH123" s="40" t="b">
        <f t="shared" si="62"/>
        <v>0</v>
      </c>
      <c r="AI123" s="65" t="b">
        <f t="shared" si="69"/>
        <v>0</v>
      </c>
      <c r="AO123" s="50">
        <f t="shared" si="63"/>
        <v>18</v>
      </c>
      <c r="AQ123" s="106"/>
      <c r="AR123" s="106"/>
      <c r="AS123" s="106"/>
      <c r="AT123" s="106"/>
      <c r="AU123" s="106"/>
      <c r="AV123" s="106"/>
      <c r="AW123" s="106"/>
      <c r="AX123" s="106"/>
    </row>
    <row r="124" spans="1:50">
      <c r="A124" s="50"/>
      <c r="B124" s="127" t="str">
        <f>Dataunderlag!A117</f>
        <v>64E 1c 0a</v>
      </c>
      <c r="C124" s="128"/>
      <c r="D124" s="3" t="s">
        <v>235</v>
      </c>
      <c r="E124" s="129" t="s">
        <v>256</v>
      </c>
      <c r="F124" s="130"/>
      <c r="G124" s="131"/>
      <c r="H124" s="3">
        <v>24</v>
      </c>
      <c r="I124" s="3">
        <v>10</v>
      </c>
      <c r="J124" s="132">
        <v>42318</v>
      </c>
      <c r="K124" s="133"/>
      <c r="L124" s="132">
        <v>42470</v>
      </c>
      <c r="M124" s="133"/>
      <c r="N124" s="1">
        <f t="shared" si="58"/>
        <v>150</v>
      </c>
      <c r="O124" s="50">
        <v>1</v>
      </c>
      <c r="P124" s="34">
        <f t="shared" si="64"/>
        <v>16.33986928104575</v>
      </c>
      <c r="Q124" s="95">
        <f t="shared" si="59"/>
        <v>150</v>
      </c>
      <c r="R124" s="34">
        <f t="shared" si="65"/>
        <v>8.0935433007757762</v>
      </c>
      <c r="S124" s="34">
        <f t="shared" si="60"/>
        <v>65.50544316153244</v>
      </c>
      <c r="T124" s="36">
        <f t="shared" si="66"/>
        <v>14.879496841308207</v>
      </c>
      <c r="U124" s="36">
        <f t="shared" si="67"/>
        <v>17.800241720783294</v>
      </c>
      <c r="X124" s="34">
        <f t="shared" si="68"/>
        <v>8.0935433007757762</v>
      </c>
      <c r="Y124" s="34">
        <f t="shared" si="61"/>
        <v>65.50544316153244</v>
      </c>
      <c r="AB124" s="61"/>
      <c r="AC124" s="62"/>
      <c r="AD124" s="63"/>
      <c r="AE124" s="64"/>
      <c r="AF124" s="56"/>
      <c r="AH124" s="40" t="b">
        <f t="shared" si="62"/>
        <v>0</v>
      </c>
      <c r="AI124" s="65" t="b">
        <f t="shared" si="69"/>
        <v>0</v>
      </c>
      <c r="AO124" s="50">
        <f t="shared" si="63"/>
        <v>11</v>
      </c>
      <c r="AQ124" s="106"/>
      <c r="AR124" s="106"/>
      <c r="AS124" s="106"/>
      <c r="AT124" s="106"/>
      <c r="AU124" s="106"/>
      <c r="AV124" s="106"/>
      <c r="AW124" s="106"/>
      <c r="AX124" s="106"/>
    </row>
    <row r="125" spans="1:50">
      <c r="A125" s="50"/>
      <c r="B125" s="127" t="str">
        <f>Dataunderlag!A118</f>
        <v>64E 1c 0c</v>
      </c>
      <c r="C125" s="128"/>
      <c r="D125" s="3"/>
      <c r="E125" s="129"/>
      <c r="F125" s="130"/>
      <c r="G125" s="131"/>
      <c r="H125" s="3"/>
      <c r="I125" s="3"/>
      <c r="J125" s="132"/>
      <c r="K125" s="133"/>
      <c r="L125" s="132"/>
      <c r="M125" s="133"/>
      <c r="N125" s="1">
        <f t="shared" si="58"/>
        <v>0</v>
      </c>
      <c r="O125" s="50">
        <v>1</v>
      </c>
      <c r="P125" s="34" t="b">
        <f t="shared" si="64"/>
        <v>0</v>
      </c>
      <c r="Q125" s="95" t="b">
        <f t="shared" si="59"/>
        <v>0</v>
      </c>
      <c r="R125" s="34" t="b">
        <f t="shared" si="65"/>
        <v>0</v>
      </c>
      <c r="S125" s="34" t="b">
        <f t="shared" si="60"/>
        <v>0</v>
      </c>
      <c r="T125" s="36" t="b">
        <f t="shared" si="66"/>
        <v>0</v>
      </c>
      <c r="U125" s="36" t="b">
        <f t="shared" si="67"/>
        <v>0</v>
      </c>
      <c r="X125" s="34" t="b">
        <f t="shared" si="68"/>
        <v>0</v>
      </c>
      <c r="Y125" s="34" t="b">
        <f t="shared" si="61"/>
        <v>0</v>
      </c>
      <c r="AB125" s="61"/>
      <c r="AC125" s="62"/>
      <c r="AD125" s="63"/>
      <c r="AE125" s="64"/>
      <c r="AF125" s="56"/>
      <c r="AH125" s="40" t="b">
        <f t="shared" si="62"/>
        <v>0</v>
      </c>
      <c r="AI125" s="65" t="b">
        <f t="shared" si="69"/>
        <v>0</v>
      </c>
      <c r="AO125" s="50">
        <f t="shared" si="63"/>
        <v>1</v>
      </c>
      <c r="AQ125" s="106"/>
      <c r="AR125" s="106"/>
      <c r="AS125" s="106"/>
      <c r="AT125" s="106"/>
      <c r="AU125" s="106"/>
      <c r="AV125" s="106"/>
      <c r="AW125" s="106"/>
      <c r="AX125" s="106"/>
    </row>
    <row r="126" spans="1:50">
      <c r="A126" s="50"/>
      <c r="B126" s="127" t="str">
        <f>Dataunderlag!A119</f>
        <v>64E 1c 0e</v>
      </c>
      <c r="C126" s="128"/>
      <c r="D126" s="3" t="s">
        <v>235</v>
      </c>
      <c r="E126" s="129" t="s">
        <v>268</v>
      </c>
      <c r="F126" s="130"/>
      <c r="G126" s="131"/>
      <c r="H126" s="3">
        <v>36</v>
      </c>
      <c r="I126" s="3">
        <v>23</v>
      </c>
      <c r="J126" s="132">
        <v>42311</v>
      </c>
      <c r="K126" s="133"/>
      <c r="L126" s="132">
        <v>42477</v>
      </c>
      <c r="M126" s="133"/>
      <c r="N126" s="1">
        <f t="shared" si="58"/>
        <v>164</v>
      </c>
      <c r="O126" s="50">
        <v>1</v>
      </c>
      <c r="P126" s="34">
        <f t="shared" si="64"/>
        <v>22.915670333173921</v>
      </c>
      <c r="Q126" s="95">
        <f t="shared" si="59"/>
        <v>164</v>
      </c>
      <c r="R126" s="34">
        <f t="shared" si="65"/>
        <v>14.669344352903947</v>
      </c>
      <c r="S126" s="34">
        <f t="shared" si="60"/>
        <v>215.18966374407492</v>
      </c>
      <c r="T126" s="36">
        <f t="shared" si="66"/>
        <v>21.455297893436377</v>
      </c>
      <c r="U126" s="36">
        <f t="shared" si="67"/>
        <v>24.376042772911465</v>
      </c>
      <c r="X126" s="34">
        <f t="shared" si="68"/>
        <v>14.669344352903947</v>
      </c>
      <c r="Y126" s="34">
        <f t="shared" si="61"/>
        <v>215.18966374407492</v>
      </c>
      <c r="AB126" s="61"/>
      <c r="AC126" s="62"/>
      <c r="AD126" s="63"/>
      <c r="AE126" s="64"/>
      <c r="AF126" s="56"/>
      <c r="AH126" s="40" t="b">
        <f t="shared" si="62"/>
        <v>0</v>
      </c>
      <c r="AI126" s="65" t="b">
        <f t="shared" si="69"/>
        <v>0</v>
      </c>
      <c r="AO126" s="50">
        <f t="shared" si="63"/>
        <v>24</v>
      </c>
      <c r="AQ126" s="106"/>
      <c r="AR126" s="106"/>
      <c r="AS126" s="106"/>
      <c r="AT126" s="106"/>
      <c r="AU126" s="106"/>
      <c r="AV126" s="106"/>
      <c r="AW126" s="106"/>
      <c r="AX126" s="106"/>
    </row>
    <row r="127" spans="1:50">
      <c r="A127" s="50"/>
      <c r="B127" s="127" t="str">
        <f>Dataunderlag!A120</f>
        <v>64E 1a 4c</v>
      </c>
      <c r="C127" s="128"/>
      <c r="D127" s="3" t="s">
        <v>235</v>
      </c>
      <c r="E127" s="129" t="s">
        <v>270</v>
      </c>
      <c r="F127" s="130"/>
      <c r="G127" s="131"/>
      <c r="H127" s="3">
        <v>13</v>
      </c>
      <c r="I127" s="3">
        <v>5</v>
      </c>
      <c r="J127" s="132">
        <v>42311</v>
      </c>
      <c r="K127" s="133"/>
      <c r="L127" s="132">
        <v>42470</v>
      </c>
      <c r="M127" s="133"/>
      <c r="N127" s="1">
        <f t="shared" si="58"/>
        <v>157</v>
      </c>
      <c r="O127" s="50">
        <v>1</v>
      </c>
      <c r="P127" s="34">
        <f t="shared" si="64"/>
        <v>14.410467763783613</v>
      </c>
      <c r="Q127" s="95">
        <f t="shared" si="59"/>
        <v>157</v>
      </c>
      <c r="R127" s="34">
        <f t="shared" si="65"/>
        <v>6.1641417835136387</v>
      </c>
      <c r="S127" s="34">
        <f t="shared" si="60"/>
        <v>37.996643927258702</v>
      </c>
      <c r="T127" s="36">
        <f t="shared" si="66"/>
        <v>12.950095324046069</v>
      </c>
      <c r="U127" s="36">
        <f t="shared" si="67"/>
        <v>15.870840203521157</v>
      </c>
      <c r="X127" s="34">
        <f t="shared" si="68"/>
        <v>6.1641417835136387</v>
      </c>
      <c r="Y127" s="34">
        <f t="shared" si="61"/>
        <v>37.996643927258702</v>
      </c>
      <c r="AB127" s="61"/>
      <c r="AC127" s="62"/>
      <c r="AD127" s="63"/>
      <c r="AE127" s="64"/>
      <c r="AF127" s="56"/>
      <c r="AH127" s="40" t="b">
        <f t="shared" si="62"/>
        <v>0</v>
      </c>
      <c r="AI127" s="65" t="b">
        <f t="shared" si="69"/>
        <v>0</v>
      </c>
      <c r="AO127" s="50">
        <f t="shared" si="63"/>
        <v>6</v>
      </c>
      <c r="AQ127" s="106"/>
      <c r="AR127" s="106"/>
      <c r="AS127" s="106"/>
      <c r="AT127" s="106"/>
      <c r="AU127" s="106"/>
      <c r="AV127" s="106"/>
      <c r="AW127" s="106"/>
      <c r="AX127" s="106"/>
    </row>
    <row r="128" spans="1:50">
      <c r="A128" s="50"/>
      <c r="B128" s="127" t="str">
        <f>Dataunderlag!A121</f>
        <v>64E 1a 4e</v>
      </c>
      <c r="C128" s="128"/>
      <c r="D128" s="3"/>
      <c r="E128" s="129"/>
      <c r="F128" s="130"/>
      <c r="G128" s="131"/>
      <c r="H128" s="3"/>
      <c r="I128" s="3"/>
      <c r="J128" s="132"/>
      <c r="K128" s="133"/>
      <c r="L128" s="132"/>
      <c r="M128" s="133"/>
      <c r="N128" s="1">
        <f t="shared" si="58"/>
        <v>0</v>
      </c>
      <c r="O128" s="50">
        <v>1</v>
      </c>
      <c r="P128" s="34" t="b">
        <f t="shared" si="64"/>
        <v>0</v>
      </c>
      <c r="Q128" s="95" t="b">
        <f t="shared" si="59"/>
        <v>0</v>
      </c>
      <c r="R128" s="34" t="b">
        <f t="shared" si="65"/>
        <v>0</v>
      </c>
      <c r="S128" s="34" t="b">
        <f t="shared" si="60"/>
        <v>0</v>
      </c>
      <c r="T128" s="36" t="b">
        <f t="shared" si="66"/>
        <v>0</v>
      </c>
      <c r="U128" s="36" t="b">
        <f t="shared" si="67"/>
        <v>0</v>
      </c>
      <c r="X128" s="34" t="b">
        <f t="shared" si="68"/>
        <v>0</v>
      </c>
      <c r="Y128" s="34" t="b">
        <f t="shared" si="61"/>
        <v>0</v>
      </c>
      <c r="AB128" s="61"/>
      <c r="AC128" s="62"/>
      <c r="AD128" s="63"/>
      <c r="AE128" s="64"/>
      <c r="AF128" s="56"/>
      <c r="AH128" s="40" t="b">
        <f t="shared" si="62"/>
        <v>0</v>
      </c>
      <c r="AI128" s="65" t="b">
        <f t="shared" si="69"/>
        <v>0</v>
      </c>
      <c r="AO128" s="50">
        <f t="shared" si="63"/>
        <v>1</v>
      </c>
      <c r="AQ128" s="106"/>
      <c r="AR128" s="106"/>
      <c r="AS128" s="106"/>
      <c r="AT128" s="106"/>
      <c r="AU128" s="106"/>
      <c r="AV128" s="106"/>
      <c r="AW128" s="106"/>
      <c r="AX128" s="106"/>
    </row>
    <row r="129" spans="1:50">
      <c r="A129" s="50"/>
      <c r="B129" s="127" t="str">
        <f>Dataunderlag!A122</f>
        <v>64E 1a 4g</v>
      </c>
      <c r="C129" s="128"/>
      <c r="D129" s="3"/>
      <c r="E129" s="129"/>
      <c r="F129" s="130"/>
      <c r="G129" s="131"/>
      <c r="H129" s="3"/>
      <c r="I129" s="3"/>
      <c r="J129" s="132"/>
      <c r="K129" s="133"/>
      <c r="L129" s="132"/>
      <c r="M129" s="133"/>
      <c r="N129" s="1">
        <f t="shared" si="58"/>
        <v>0</v>
      </c>
      <c r="O129" s="50">
        <v>1</v>
      </c>
      <c r="P129" s="34" t="b">
        <f t="shared" si="64"/>
        <v>0</v>
      </c>
      <c r="Q129" s="95" t="b">
        <f t="shared" si="59"/>
        <v>0</v>
      </c>
      <c r="R129" s="34" t="b">
        <f t="shared" si="65"/>
        <v>0</v>
      </c>
      <c r="S129" s="34" t="b">
        <f t="shared" si="60"/>
        <v>0</v>
      </c>
      <c r="T129" s="36" t="b">
        <f t="shared" si="66"/>
        <v>0</v>
      </c>
      <c r="U129" s="36" t="b">
        <f t="shared" si="67"/>
        <v>0</v>
      </c>
      <c r="X129" s="34" t="b">
        <f t="shared" si="68"/>
        <v>0</v>
      </c>
      <c r="Y129" s="34" t="b">
        <f t="shared" si="61"/>
        <v>0</v>
      </c>
      <c r="AB129" s="61"/>
      <c r="AC129" s="62"/>
      <c r="AD129" s="63"/>
      <c r="AE129" s="64"/>
      <c r="AF129" s="56"/>
      <c r="AH129" s="40" t="b">
        <f t="shared" si="62"/>
        <v>0</v>
      </c>
      <c r="AI129" s="65" t="b">
        <f t="shared" si="69"/>
        <v>0</v>
      </c>
      <c r="AO129" s="50">
        <f t="shared" si="63"/>
        <v>1</v>
      </c>
      <c r="AQ129" s="106"/>
      <c r="AR129" s="106"/>
      <c r="AS129" s="106"/>
      <c r="AT129" s="106"/>
      <c r="AU129" s="106"/>
      <c r="AV129" s="106"/>
      <c r="AW129" s="106"/>
      <c r="AX129" s="106"/>
    </row>
    <row r="130" spans="1:50">
      <c r="A130" s="50"/>
      <c r="B130" s="127" t="str">
        <f>Dataunderlag!A123</f>
        <v>64E 1a 4i</v>
      </c>
      <c r="C130" s="128"/>
      <c r="D130" s="3" t="s">
        <v>260</v>
      </c>
      <c r="E130" s="129"/>
      <c r="F130" s="130"/>
      <c r="G130" s="131"/>
      <c r="H130" s="3">
        <v>34</v>
      </c>
      <c r="I130" s="3">
        <v>10</v>
      </c>
      <c r="J130" s="132">
        <v>42314</v>
      </c>
      <c r="K130" s="133"/>
      <c r="L130" s="132">
        <v>42462</v>
      </c>
      <c r="M130" s="133"/>
      <c r="N130" s="1">
        <f t="shared" si="58"/>
        <v>146</v>
      </c>
      <c r="O130" s="50">
        <v>1</v>
      </c>
      <c r="P130" s="34">
        <f t="shared" si="64"/>
        <v>11.850026070057353</v>
      </c>
      <c r="Q130" s="95">
        <f t="shared" si="59"/>
        <v>146</v>
      </c>
      <c r="R130" s="34">
        <f t="shared" si="65"/>
        <v>3.6037000897873792</v>
      </c>
      <c r="S130" s="34">
        <f t="shared" si="60"/>
        <v>12.986654337133565</v>
      </c>
      <c r="T130" s="36">
        <f t="shared" si="66"/>
        <v>10.38965363031981</v>
      </c>
      <c r="U130" s="36">
        <f t="shared" si="67"/>
        <v>13.310398509794897</v>
      </c>
      <c r="X130" s="34">
        <f t="shared" si="68"/>
        <v>3.6037000897873792</v>
      </c>
      <c r="Y130" s="34">
        <f t="shared" si="61"/>
        <v>12.986654337133565</v>
      </c>
      <c r="AB130" s="61"/>
      <c r="AC130" s="62"/>
      <c r="AD130" s="63"/>
      <c r="AE130" s="64"/>
      <c r="AF130" s="56"/>
      <c r="AH130" s="40" t="b">
        <f t="shared" si="62"/>
        <v>0</v>
      </c>
      <c r="AI130" s="65" t="b">
        <f t="shared" si="69"/>
        <v>0</v>
      </c>
      <c r="AO130" s="50">
        <f t="shared" si="63"/>
        <v>11</v>
      </c>
      <c r="AQ130" s="106"/>
      <c r="AR130" s="106"/>
      <c r="AS130" s="106"/>
      <c r="AT130" s="106"/>
      <c r="AU130" s="106"/>
      <c r="AV130" s="106"/>
      <c r="AW130" s="106"/>
      <c r="AX130" s="106"/>
    </row>
    <row r="131" spans="1:50">
      <c r="A131" s="50"/>
      <c r="B131" s="127" t="str">
        <f>Dataunderlag!A124</f>
        <v>64E 1b 4a</v>
      </c>
      <c r="C131" s="128"/>
      <c r="D131" s="3"/>
      <c r="E131" s="129"/>
      <c r="F131" s="130"/>
      <c r="G131" s="131"/>
      <c r="H131" s="3"/>
      <c r="I131" s="3"/>
      <c r="J131" s="132"/>
      <c r="K131" s="133"/>
      <c r="L131" s="132"/>
      <c r="M131" s="133"/>
      <c r="N131" s="1">
        <f t="shared" si="58"/>
        <v>0</v>
      </c>
      <c r="O131" s="50">
        <v>1</v>
      </c>
      <c r="P131" s="34" t="b">
        <f t="shared" si="64"/>
        <v>0</v>
      </c>
      <c r="Q131" s="95" t="b">
        <f t="shared" si="59"/>
        <v>0</v>
      </c>
      <c r="R131" s="34" t="b">
        <f t="shared" si="65"/>
        <v>0</v>
      </c>
      <c r="S131" s="34" t="b">
        <f t="shared" si="60"/>
        <v>0</v>
      </c>
      <c r="T131" s="36" t="b">
        <f t="shared" si="66"/>
        <v>0</v>
      </c>
      <c r="U131" s="36" t="b">
        <f t="shared" si="67"/>
        <v>0</v>
      </c>
      <c r="X131" s="34" t="b">
        <f t="shared" si="68"/>
        <v>0</v>
      </c>
      <c r="Y131" s="34" t="b">
        <f t="shared" si="61"/>
        <v>0</v>
      </c>
      <c r="AB131" s="61"/>
      <c r="AC131" s="62"/>
      <c r="AD131" s="63"/>
      <c r="AE131" s="64"/>
      <c r="AF131" s="56"/>
      <c r="AH131" s="40" t="b">
        <f t="shared" si="62"/>
        <v>0</v>
      </c>
      <c r="AI131" s="65" t="b">
        <f t="shared" si="69"/>
        <v>0</v>
      </c>
      <c r="AO131" s="50">
        <f t="shared" si="63"/>
        <v>1</v>
      </c>
      <c r="AQ131" s="106"/>
      <c r="AR131" s="106"/>
      <c r="AS131" s="106"/>
      <c r="AT131" s="106"/>
      <c r="AU131" s="106"/>
      <c r="AV131" s="106"/>
      <c r="AW131" s="106"/>
      <c r="AX131" s="106"/>
    </row>
    <row r="132" spans="1:50">
      <c r="A132" s="50"/>
      <c r="B132" s="127" t="str">
        <f>Dataunderlag!A125</f>
        <v>64E 1b 4c</v>
      </c>
      <c r="C132" s="128"/>
      <c r="D132" s="3" t="s">
        <v>264</v>
      </c>
      <c r="E132" s="129"/>
      <c r="F132" s="130"/>
      <c r="G132" s="131"/>
      <c r="H132" s="3">
        <v>26</v>
      </c>
      <c r="I132" s="3">
        <v>0</v>
      </c>
      <c r="J132" s="132">
        <v>42309</v>
      </c>
      <c r="K132" s="133"/>
      <c r="L132" s="132">
        <v>42472</v>
      </c>
      <c r="M132" s="133"/>
      <c r="N132" s="1">
        <f t="shared" si="58"/>
        <v>161</v>
      </c>
      <c r="O132" s="50">
        <v>1</v>
      </c>
      <c r="P132" s="34">
        <f t="shared" si="64"/>
        <v>0</v>
      </c>
      <c r="Q132" s="95">
        <f t="shared" si="59"/>
        <v>161</v>
      </c>
      <c r="R132" s="34">
        <f t="shared" si="65"/>
        <v>-8.2463259802699742</v>
      </c>
      <c r="S132" s="34">
        <f t="shared" si="60"/>
        <v>68.001892172875557</v>
      </c>
      <c r="T132" s="36">
        <f t="shared" si="66"/>
        <v>-1.4603724397375439</v>
      </c>
      <c r="U132" s="36">
        <f t="shared" si="67"/>
        <v>1.4603724397375439</v>
      </c>
      <c r="X132" s="34">
        <f t="shared" si="68"/>
        <v>-8.2463259802699742</v>
      </c>
      <c r="Y132" s="34">
        <f t="shared" si="61"/>
        <v>68.001892172875557</v>
      </c>
      <c r="AB132" s="61"/>
      <c r="AC132" s="62"/>
      <c r="AD132" s="63"/>
      <c r="AE132" s="64"/>
      <c r="AF132" s="56"/>
      <c r="AH132" s="40" t="b">
        <f t="shared" si="62"/>
        <v>0</v>
      </c>
      <c r="AI132" s="65" t="b">
        <f t="shared" si="69"/>
        <v>0</v>
      </c>
      <c r="AO132" s="50">
        <f t="shared" si="63"/>
        <v>1</v>
      </c>
      <c r="AQ132" s="106"/>
      <c r="AR132" s="106"/>
      <c r="AS132" s="106"/>
      <c r="AT132" s="106"/>
      <c r="AU132" s="106"/>
      <c r="AV132" s="106"/>
      <c r="AW132" s="106"/>
      <c r="AX132" s="106"/>
    </row>
    <row r="133" spans="1:50">
      <c r="A133" s="50"/>
      <c r="B133" s="127" t="str">
        <f>Dataunderlag!A126</f>
        <v>64E 1b 4e</v>
      </c>
      <c r="C133" s="128"/>
      <c r="D133" s="3"/>
      <c r="E133" s="129"/>
      <c r="F133" s="130"/>
      <c r="G133" s="131"/>
      <c r="H133" s="3"/>
      <c r="I133" s="3"/>
      <c r="J133" s="132"/>
      <c r="K133" s="133"/>
      <c r="L133" s="132"/>
      <c r="M133" s="133"/>
      <c r="N133" s="1">
        <f t="shared" si="58"/>
        <v>0</v>
      </c>
      <c r="O133" s="50">
        <v>1</v>
      </c>
      <c r="P133" s="34" t="b">
        <f t="shared" si="64"/>
        <v>0</v>
      </c>
      <c r="Q133" s="95" t="b">
        <f t="shared" si="59"/>
        <v>0</v>
      </c>
      <c r="R133" s="34" t="b">
        <f t="shared" si="65"/>
        <v>0</v>
      </c>
      <c r="S133" s="34" t="b">
        <f t="shared" si="60"/>
        <v>0</v>
      </c>
      <c r="T133" s="36" t="b">
        <f t="shared" si="66"/>
        <v>0</v>
      </c>
      <c r="U133" s="36" t="b">
        <f t="shared" si="67"/>
        <v>0</v>
      </c>
      <c r="X133" s="34" t="b">
        <f t="shared" si="68"/>
        <v>0</v>
      </c>
      <c r="Y133" s="34" t="b">
        <f t="shared" si="61"/>
        <v>0</v>
      </c>
      <c r="AB133" s="61"/>
      <c r="AC133" s="62"/>
      <c r="AD133" s="63"/>
      <c r="AE133" s="64"/>
      <c r="AF133" s="56"/>
      <c r="AH133" s="40" t="b">
        <f t="shared" si="62"/>
        <v>0</v>
      </c>
      <c r="AI133" s="65" t="b">
        <f t="shared" si="69"/>
        <v>0</v>
      </c>
      <c r="AO133" s="50">
        <f t="shared" si="63"/>
        <v>1</v>
      </c>
      <c r="AQ133" s="106"/>
      <c r="AR133" s="106"/>
      <c r="AS133" s="106"/>
      <c r="AT133" s="106"/>
      <c r="AU133" s="106"/>
      <c r="AV133" s="106"/>
      <c r="AW133" s="106"/>
      <c r="AX133" s="106"/>
    </row>
    <row r="134" spans="1:50">
      <c r="A134" s="50"/>
      <c r="B134" s="127" t="str">
        <f>Dataunderlag!A127</f>
        <v>64E 1b 4i</v>
      </c>
      <c r="C134" s="128"/>
      <c r="D134" s="3" t="s">
        <v>259</v>
      </c>
      <c r="E134" s="129"/>
      <c r="F134" s="130"/>
      <c r="G134" s="131"/>
      <c r="H134" s="3">
        <v>25</v>
      </c>
      <c r="I134" s="3">
        <v>12</v>
      </c>
      <c r="J134" s="132">
        <v>42322</v>
      </c>
      <c r="K134" s="133"/>
      <c r="L134" s="132">
        <v>42469</v>
      </c>
      <c r="M134" s="133"/>
      <c r="N134" s="1">
        <f t="shared" si="58"/>
        <v>145</v>
      </c>
      <c r="O134" s="50">
        <v>1</v>
      </c>
      <c r="P134" s="34">
        <f t="shared" si="64"/>
        <v>19.472616632860042</v>
      </c>
      <c r="Q134" s="95">
        <f t="shared" si="59"/>
        <v>145</v>
      </c>
      <c r="R134" s="34">
        <f t="shared" si="65"/>
        <v>11.226290652590068</v>
      </c>
      <c r="S134" s="34">
        <f t="shared" si="60"/>
        <v>126.02960181643112</v>
      </c>
      <c r="T134" s="36">
        <f t="shared" si="66"/>
        <v>18.012244193122498</v>
      </c>
      <c r="U134" s="36">
        <f t="shared" si="67"/>
        <v>20.932989072597586</v>
      </c>
      <c r="X134" s="34">
        <f t="shared" si="68"/>
        <v>11.226290652590068</v>
      </c>
      <c r="Y134" s="34">
        <f t="shared" si="61"/>
        <v>126.02960181643112</v>
      </c>
      <c r="AB134" s="61"/>
      <c r="AC134" s="62"/>
      <c r="AD134" s="63"/>
      <c r="AE134" s="64"/>
      <c r="AF134" s="56"/>
      <c r="AH134" s="40" t="b">
        <f t="shared" si="62"/>
        <v>0</v>
      </c>
      <c r="AI134" s="65" t="b">
        <f t="shared" si="69"/>
        <v>0</v>
      </c>
      <c r="AO134" s="50">
        <f t="shared" si="63"/>
        <v>13</v>
      </c>
      <c r="AQ134" s="106"/>
      <c r="AR134" s="106"/>
      <c r="AS134" s="106"/>
      <c r="AT134" s="106"/>
      <c r="AU134" s="106"/>
      <c r="AV134" s="106"/>
      <c r="AW134" s="106"/>
      <c r="AX134" s="106"/>
    </row>
    <row r="135" spans="1:50">
      <c r="A135" s="50"/>
      <c r="B135" s="127" t="str">
        <f>Dataunderlag!A128</f>
        <v>64E 1c 4c</v>
      </c>
      <c r="C135" s="128"/>
      <c r="D135" s="3"/>
      <c r="E135" s="129"/>
      <c r="F135" s="130"/>
      <c r="G135" s="131"/>
      <c r="H135" s="3"/>
      <c r="I135" s="3"/>
      <c r="J135" s="132"/>
      <c r="K135" s="133"/>
      <c r="L135" s="132"/>
      <c r="M135" s="133"/>
      <c r="N135" s="1">
        <f t="shared" si="58"/>
        <v>0</v>
      </c>
      <c r="O135" s="50">
        <v>1</v>
      </c>
      <c r="P135" s="34" t="b">
        <f t="shared" si="64"/>
        <v>0</v>
      </c>
      <c r="Q135" s="95" t="b">
        <f t="shared" si="59"/>
        <v>0</v>
      </c>
      <c r="R135" s="34" t="b">
        <f t="shared" si="65"/>
        <v>0</v>
      </c>
      <c r="S135" s="34" t="b">
        <f t="shared" si="60"/>
        <v>0</v>
      </c>
      <c r="T135" s="36" t="b">
        <f t="shared" si="66"/>
        <v>0</v>
      </c>
      <c r="U135" s="36" t="b">
        <f t="shared" si="67"/>
        <v>0</v>
      </c>
      <c r="X135" s="34" t="b">
        <f t="shared" si="68"/>
        <v>0</v>
      </c>
      <c r="Y135" s="34" t="b">
        <f t="shared" si="61"/>
        <v>0</v>
      </c>
      <c r="AB135" s="61"/>
      <c r="AC135" s="62"/>
      <c r="AD135" s="63"/>
      <c r="AE135" s="64"/>
      <c r="AF135" s="56"/>
      <c r="AH135" s="40" t="b">
        <f t="shared" si="62"/>
        <v>0</v>
      </c>
      <c r="AI135" s="65" t="b">
        <f t="shared" si="69"/>
        <v>0</v>
      </c>
      <c r="AO135" s="50">
        <f t="shared" si="63"/>
        <v>1</v>
      </c>
      <c r="AQ135" s="106"/>
      <c r="AR135" s="106"/>
      <c r="AS135" s="106"/>
      <c r="AT135" s="106"/>
      <c r="AU135" s="106"/>
      <c r="AV135" s="106"/>
      <c r="AW135" s="106"/>
      <c r="AX135" s="106"/>
    </row>
    <row r="136" spans="1:50">
      <c r="A136" s="50"/>
      <c r="B136" s="127" t="str">
        <f>Dataunderlag!A129</f>
        <v>64E 1c 4e</v>
      </c>
      <c r="C136" s="128"/>
      <c r="D136" s="3"/>
      <c r="E136" s="129"/>
      <c r="F136" s="130"/>
      <c r="G136" s="131"/>
      <c r="H136" s="3"/>
      <c r="I136" s="3"/>
      <c r="J136" s="132"/>
      <c r="K136" s="133"/>
      <c r="L136" s="132"/>
      <c r="M136" s="133"/>
      <c r="N136" s="1">
        <f t="shared" si="58"/>
        <v>0</v>
      </c>
      <c r="O136" s="50">
        <v>1</v>
      </c>
      <c r="P136" s="34" t="b">
        <f t="shared" si="64"/>
        <v>0</v>
      </c>
      <c r="Q136" s="95" t="b">
        <f t="shared" si="59"/>
        <v>0</v>
      </c>
      <c r="R136" s="34" t="b">
        <f t="shared" si="65"/>
        <v>0</v>
      </c>
      <c r="S136" s="34" t="b">
        <f t="shared" si="60"/>
        <v>0</v>
      </c>
      <c r="T136" s="36" t="b">
        <f t="shared" si="66"/>
        <v>0</v>
      </c>
      <c r="U136" s="36" t="b">
        <f t="shared" si="67"/>
        <v>0</v>
      </c>
      <c r="X136" s="34" t="b">
        <f t="shared" si="68"/>
        <v>0</v>
      </c>
      <c r="Y136" s="34" t="b">
        <f t="shared" si="61"/>
        <v>0</v>
      </c>
      <c r="AB136" s="61"/>
      <c r="AC136" s="62"/>
      <c r="AD136" s="63"/>
      <c r="AE136" s="64"/>
      <c r="AF136" s="56"/>
      <c r="AH136" s="40" t="b">
        <f t="shared" si="62"/>
        <v>0</v>
      </c>
      <c r="AI136" s="65" t="b">
        <f t="shared" si="69"/>
        <v>0</v>
      </c>
      <c r="AO136" s="50">
        <f t="shared" si="63"/>
        <v>1</v>
      </c>
      <c r="AQ136" s="106"/>
      <c r="AR136" s="106"/>
      <c r="AS136" s="106"/>
      <c r="AT136" s="106"/>
      <c r="AU136" s="106"/>
      <c r="AV136" s="106"/>
      <c r="AW136" s="106"/>
      <c r="AX136" s="106"/>
    </row>
    <row r="137" spans="1:50">
      <c r="A137" s="50"/>
      <c r="B137" s="127" t="str">
        <f>Dataunderlag!A130</f>
        <v>63E 9c 6a</v>
      </c>
      <c r="C137" s="128"/>
      <c r="D137" s="3"/>
      <c r="E137" s="129"/>
      <c r="F137" s="130"/>
      <c r="G137" s="131"/>
      <c r="H137" s="3"/>
      <c r="I137" s="3"/>
      <c r="J137" s="132"/>
      <c r="K137" s="133"/>
      <c r="L137" s="132"/>
      <c r="M137" s="133"/>
      <c r="N137" s="1">
        <f t="shared" si="58"/>
        <v>0</v>
      </c>
      <c r="O137" s="50">
        <v>1</v>
      </c>
      <c r="P137" s="34" t="b">
        <f t="shared" ref="P137:P158" si="70">IF(H137&gt;0,(I137*100000)/(H137*L$162*N137))</f>
        <v>0</v>
      </c>
      <c r="Q137" s="95" t="b">
        <f t="shared" si="59"/>
        <v>0</v>
      </c>
      <c r="R137" s="34" t="b">
        <f t="shared" ref="R137:R158" si="71">IF(H137&gt;0,P137-$H$173)</f>
        <v>0</v>
      </c>
      <c r="S137" s="34" t="b">
        <f t="shared" si="60"/>
        <v>0</v>
      </c>
      <c r="T137" s="36" t="b">
        <f t="shared" ref="T137:T158" si="72">IF(H137&gt;0,P137-$E$168)</f>
        <v>0</v>
      </c>
      <c r="U137" s="36" t="b">
        <f t="shared" ref="U137:U158" si="73">IF(H137&gt;0,P137+$E$168)</f>
        <v>0</v>
      </c>
      <c r="X137" s="34" t="b">
        <f t="shared" ref="X137:X158" si="74">IF(H137&gt;0,P137-$H$173)</f>
        <v>0</v>
      </c>
      <c r="Y137" s="34" t="b">
        <f t="shared" si="61"/>
        <v>0</v>
      </c>
      <c r="AB137" s="61"/>
      <c r="AC137" s="62"/>
      <c r="AD137" s="63"/>
      <c r="AE137" s="64"/>
      <c r="AF137" s="56"/>
      <c r="AH137" s="40" t="b">
        <f t="shared" si="62"/>
        <v>0</v>
      </c>
      <c r="AI137" s="65" t="b">
        <f t="shared" ref="AI137:AI158" si="75">IF(AC137&gt;0,AH137*$L$162)</f>
        <v>0</v>
      </c>
      <c r="AO137" s="50">
        <f t="shared" si="63"/>
        <v>1</v>
      </c>
      <c r="AQ137" s="106"/>
      <c r="AR137" s="106"/>
      <c r="AS137" s="106"/>
      <c r="AT137" s="106"/>
      <c r="AU137" s="106"/>
      <c r="AV137" s="106"/>
      <c r="AW137" s="106"/>
      <c r="AX137" s="106"/>
    </row>
    <row r="138" spans="1:50">
      <c r="A138" s="50"/>
      <c r="B138" s="127" t="str">
        <f>Dataunderlag!A131</f>
        <v>63E 9c 6c</v>
      </c>
      <c r="C138" s="128"/>
      <c r="D138" s="3"/>
      <c r="E138" s="129"/>
      <c r="F138" s="130"/>
      <c r="G138" s="131"/>
      <c r="H138" s="3"/>
      <c r="I138" s="3"/>
      <c r="J138" s="132"/>
      <c r="K138" s="133"/>
      <c r="L138" s="132"/>
      <c r="M138" s="133"/>
      <c r="N138" s="1">
        <f t="shared" ref="N138:N158" si="76">IF(H138&lt;1,0,Q138)</f>
        <v>0</v>
      </c>
      <c r="O138" s="50">
        <v>1</v>
      </c>
      <c r="P138" s="34" t="b">
        <f t="shared" si="70"/>
        <v>0</v>
      </c>
      <c r="Q138" s="95" t="b">
        <f t="shared" ref="Q138:Q158" si="77">IF(H138&gt;0,DAYS360($J138,$L138))</f>
        <v>0</v>
      </c>
      <c r="R138" s="34" t="b">
        <f t="shared" si="71"/>
        <v>0</v>
      </c>
      <c r="S138" s="34" t="b">
        <f t="shared" ref="S138:S158" si="78">IF(H138&gt;0,R138^2)</f>
        <v>0</v>
      </c>
      <c r="T138" s="36" t="b">
        <f t="shared" si="72"/>
        <v>0</v>
      </c>
      <c r="U138" s="36" t="b">
        <f t="shared" si="73"/>
        <v>0</v>
      </c>
      <c r="X138" s="34" t="b">
        <f t="shared" si="74"/>
        <v>0</v>
      </c>
      <c r="Y138" s="34" t="b">
        <f t="shared" ref="Y138:Y158" si="79">IF(H138&gt;0,(R138)^2)</f>
        <v>0</v>
      </c>
      <c r="AB138" s="61"/>
      <c r="AC138" s="62"/>
      <c r="AD138" s="63"/>
      <c r="AE138" s="64"/>
      <c r="AF138" s="56"/>
      <c r="AH138" s="40" t="b">
        <f t="shared" ref="AH138:AH158" si="80">IF(AC138&gt;0,DAYS360($AJ$7,AE138))</f>
        <v>0</v>
      </c>
      <c r="AI138" s="65" t="b">
        <f t="shared" si="75"/>
        <v>0</v>
      </c>
      <c r="AO138" s="50">
        <f t="shared" ref="AO138:AO158" si="81">I138+O138</f>
        <v>1</v>
      </c>
      <c r="AQ138" s="106"/>
      <c r="AR138" s="106"/>
      <c r="AS138" s="106"/>
      <c r="AT138" s="106"/>
      <c r="AU138" s="106"/>
      <c r="AV138" s="106"/>
      <c r="AW138" s="106"/>
      <c r="AX138" s="106"/>
    </row>
    <row r="139" spans="1:50">
      <c r="A139" s="50"/>
      <c r="B139" s="127" t="str">
        <f>Dataunderlag!A132</f>
        <v>64E 1b 4g</v>
      </c>
      <c r="C139" s="128"/>
      <c r="D139" s="3"/>
      <c r="E139" s="129"/>
      <c r="F139" s="130"/>
      <c r="G139" s="131"/>
      <c r="H139" s="3"/>
      <c r="I139" s="3"/>
      <c r="J139" s="132"/>
      <c r="K139" s="133"/>
      <c r="L139" s="132"/>
      <c r="M139" s="133"/>
      <c r="N139" s="1">
        <f t="shared" si="76"/>
        <v>0</v>
      </c>
      <c r="O139" s="50">
        <v>1</v>
      </c>
      <c r="P139" s="34" t="b">
        <f t="shared" si="70"/>
        <v>0</v>
      </c>
      <c r="Q139" s="95" t="b">
        <f t="shared" si="77"/>
        <v>0</v>
      </c>
      <c r="R139" s="34" t="b">
        <f t="shared" si="71"/>
        <v>0</v>
      </c>
      <c r="S139" s="34" t="b">
        <f t="shared" si="78"/>
        <v>0</v>
      </c>
      <c r="T139" s="36" t="b">
        <f t="shared" si="72"/>
        <v>0</v>
      </c>
      <c r="U139" s="36" t="b">
        <f t="shared" si="73"/>
        <v>0</v>
      </c>
      <c r="X139" s="34" t="b">
        <f t="shared" si="74"/>
        <v>0</v>
      </c>
      <c r="Y139" s="34" t="b">
        <f t="shared" si="79"/>
        <v>0</v>
      </c>
      <c r="AB139" s="61"/>
      <c r="AC139" s="62"/>
      <c r="AD139" s="63"/>
      <c r="AE139" s="64"/>
      <c r="AF139" s="56"/>
      <c r="AH139" s="40" t="b">
        <f t="shared" si="80"/>
        <v>0</v>
      </c>
      <c r="AI139" s="65" t="b">
        <f t="shared" si="75"/>
        <v>0</v>
      </c>
      <c r="AO139" s="50">
        <f t="shared" si="81"/>
        <v>1</v>
      </c>
      <c r="AQ139" s="106"/>
      <c r="AR139" s="106"/>
      <c r="AS139" s="106"/>
      <c r="AT139" s="106"/>
      <c r="AU139" s="106"/>
      <c r="AV139" s="106"/>
      <c r="AW139" s="106"/>
      <c r="AX139" s="106"/>
    </row>
    <row r="140" spans="1:50">
      <c r="A140" s="50"/>
      <c r="B140" s="127" t="str">
        <f>Dataunderlag!A133</f>
        <v>64E 1c 4a</v>
      </c>
      <c r="C140" s="128"/>
      <c r="D140" s="3"/>
      <c r="E140" s="129"/>
      <c r="F140" s="130"/>
      <c r="G140" s="131"/>
      <c r="H140" s="3"/>
      <c r="I140" s="3"/>
      <c r="J140" s="132"/>
      <c r="K140" s="133"/>
      <c r="L140" s="132"/>
      <c r="M140" s="133"/>
      <c r="N140" s="1">
        <f t="shared" si="76"/>
        <v>0</v>
      </c>
      <c r="O140" s="50">
        <v>1</v>
      </c>
      <c r="P140" s="34" t="b">
        <f t="shared" si="70"/>
        <v>0</v>
      </c>
      <c r="Q140" s="95" t="b">
        <f t="shared" si="77"/>
        <v>0</v>
      </c>
      <c r="R140" s="34" t="b">
        <f t="shared" si="71"/>
        <v>0</v>
      </c>
      <c r="S140" s="34" t="b">
        <f t="shared" si="78"/>
        <v>0</v>
      </c>
      <c r="T140" s="36" t="b">
        <f t="shared" si="72"/>
        <v>0</v>
      </c>
      <c r="U140" s="36" t="b">
        <f t="shared" si="73"/>
        <v>0</v>
      </c>
      <c r="X140" s="34" t="b">
        <f t="shared" si="74"/>
        <v>0</v>
      </c>
      <c r="Y140" s="34" t="b">
        <f t="shared" si="79"/>
        <v>0</v>
      </c>
      <c r="AB140" s="61"/>
      <c r="AC140" s="62"/>
      <c r="AD140" s="63"/>
      <c r="AE140" s="64"/>
      <c r="AF140" s="56"/>
      <c r="AH140" s="40" t="b">
        <f t="shared" si="80"/>
        <v>0</v>
      </c>
      <c r="AI140" s="65" t="b">
        <f t="shared" si="75"/>
        <v>0</v>
      </c>
      <c r="AO140" s="50">
        <f t="shared" si="81"/>
        <v>1</v>
      </c>
      <c r="AQ140" s="106"/>
      <c r="AR140" s="106"/>
      <c r="AS140" s="106"/>
      <c r="AT140" s="106"/>
      <c r="AU140" s="106"/>
      <c r="AV140" s="106"/>
      <c r="AW140" s="106"/>
      <c r="AX140" s="106"/>
    </row>
    <row r="141" spans="1:50">
      <c r="A141" s="50"/>
      <c r="B141" s="127" t="str">
        <f>Dataunderlag!A134</f>
        <v>63E 9b 8g</v>
      </c>
      <c r="C141" s="128"/>
      <c r="D141" s="3"/>
      <c r="E141" s="129"/>
      <c r="F141" s="130"/>
      <c r="G141" s="131"/>
      <c r="H141" s="3"/>
      <c r="I141" s="3"/>
      <c r="J141" s="132"/>
      <c r="K141" s="133"/>
      <c r="L141" s="132"/>
      <c r="M141" s="133"/>
      <c r="N141" s="1">
        <f t="shared" si="76"/>
        <v>0</v>
      </c>
      <c r="O141" s="50">
        <v>1</v>
      </c>
      <c r="P141" s="34" t="b">
        <f t="shared" si="70"/>
        <v>0</v>
      </c>
      <c r="Q141" s="95" t="b">
        <f t="shared" si="77"/>
        <v>0</v>
      </c>
      <c r="R141" s="34" t="b">
        <f t="shared" si="71"/>
        <v>0</v>
      </c>
      <c r="S141" s="34" t="b">
        <f t="shared" si="78"/>
        <v>0</v>
      </c>
      <c r="T141" s="36" t="b">
        <f t="shared" si="72"/>
        <v>0</v>
      </c>
      <c r="U141" s="36" t="b">
        <f t="shared" si="73"/>
        <v>0</v>
      </c>
      <c r="X141" s="34" t="b">
        <f t="shared" si="74"/>
        <v>0</v>
      </c>
      <c r="Y141" s="34" t="b">
        <f t="shared" si="79"/>
        <v>0</v>
      </c>
      <c r="AB141" s="61"/>
      <c r="AC141" s="62"/>
      <c r="AD141" s="63"/>
      <c r="AE141" s="64"/>
      <c r="AF141" s="56"/>
      <c r="AH141" s="40" t="b">
        <f t="shared" si="80"/>
        <v>0</v>
      </c>
      <c r="AI141" s="65" t="b">
        <f t="shared" si="75"/>
        <v>0</v>
      </c>
      <c r="AO141" s="50">
        <f t="shared" si="81"/>
        <v>1</v>
      </c>
      <c r="AQ141" s="106"/>
      <c r="AR141" s="106"/>
      <c r="AS141" s="106"/>
      <c r="AT141" s="106"/>
      <c r="AU141" s="106"/>
      <c r="AV141" s="106"/>
      <c r="AW141" s="106"/>
      <c r="AX141" s="106"/>
    </row>
    <row r="142" spans="1:50">
      <c r="A142" s="50"/>
      <c r="B142" s="127" t="str">
        <f>Dataunderlag!A135</f>
        <v>63E 9b 8i</v>
      </c>
      <c r="C142" s="128"/>
      <c r="D142" s="3" t="s">
        <v>258</v>
      </c>
      <c r="E142" s="129"/>
      <c r="F142" s="130"/>
      <c r="G142" s="131"/>
      <c r="H142" s="3">
        <v>29</v>
      </c>
      <c r="I142" s="3">
        <v>5</v>
      </c>
      <c r="J142" s="132">
        <v>42323</v>
      </c>
      <c r="K142" s="133"/>
      <c r="L142" s="132">
        <v>42474</v>
      </c>
      <c r="M142" s="133"/>
      <c r="N142" s="1">
        <f t="shared" si="76"/>
        <v>149</v>
      </c>
      <c r="O142" s="50">
        <v>1</v>
      </c>
      <c r="P142" s="34">
        <f t="shared" si="70"/>
        <v>6.8067032413520838</v>
      </c>
      <c r="Q142" s="95">
        <f t="shared" si="77"/>
        <v>149</v>
      </c>
      <c r="R142" s="34">
        <f t="shared" si="71"/>
        <v>-1.4396227389178904</v>
      </c>
      <c r="S142" s="34">
        <f t="shared" si="78"/>
        <v>2.0725136304094485</v>
      </c>
      <c r="T142" s="36">
        <f t="shared" si="72"/>
        <v>5.3463308016145401</v>
      </c>
      <c r="U142" s="36">
        <f t="shared" si="73"/>
        <v>8.2670756810896275</v>
      </c>
      <c r="X142" s="34">
        <f t="shared" si="74"/>
        <v>-1.4396227389178904</v>
      </c>
      <c r="Y142" s="34">
        <f t="shared" si="79"/>
        <v>2.0725136304094485</v>
      </c>
      <c r="AB142" s="61"/>
      <c r="AC142" s="62"/>
      <c r="AD142" s="63"/>
      <c r="AE142" s="64"/>
      <c r="AF142" s="56"/>
      <c r="AH142" s="40" t="b">
        <f t="shared" si="80"/>
        <v>0</v>
      </c>
      <c r="AI142" s="65" t="b">
        <f t="shared" si="75"/>
        <v>0</v>
      </c>
      <c r="AO142" s="50">
        <f t="shared" si="81"/>
        <v>6</v>
      </c>
      <c r="AQ142" s="106"/>
      <c r="AR142" s="106"/>
      <c r="AS142" s="106"/>
      <c r="AT142" s="106"/>
      <c r="AU142" s="106"/>
      <c r="AV142" s="106"/>
      <c r="AW142" s="106"/>
      <c r="AX142" s="106"/>
    </row>
    <row r="143" spans="1:50">
      <c r="A143" s="50"/>
      <c r="B143" s="127" t="str">
        <f>Dataunderlag!A136</f>
        <v>63E 9c 8a</v>
      </c>
      <c r="C143" s="128"/>
      <c r="D143" s="3" t="s">
        <v>258</v>
      </c>
      <c r="E143" s="129"/>
      <c r="F143" s="130"/>
      <c r="G143" s="131"/>
      <c r="H143" s="3">
        <v>40</v>
      </c>
      <c r="I143" s="3">
        <v>4</v>
      </c>
      <c r="J143" s="132">
        <v>42323</v>
      </c>
      <c r="K143" s="133"/>
      <c r="L143" s="132">
        <v>42475</v>
      </c>
      <c r="M143" s="133"/>
      <c r="N143" s="1">
        <f t="shared" si="76"/>
        <v>150</v>
      </c>
      <c r="O143" s="50">
        <v>1</v>
      </c>
      <c r="P143" s="34">
        <f t="shared" si="70"/>
        <v>3.9215686274509802</v>
      </c>
      <c r="Q143" s="95">
        <f t="shared" si="77"/>
        <v>150</v>
      </c>
      <c r="R143" s="34">
        <f t="shared" si="71"/>
        <v>-4.3247573528189935</v>
      </c>
      <c r="S143" s="34">
        <f t="shared" si="78"/>
        <v>18.70352616076195</v>
      </c>
      <c r="T143" s="36">
        <f t="shared" si="72"/>
        <v>2.4611961877134361</v>
      </c>
      <c r="U143" s="36">
        <f t="shared" si="73"/>
        <v>5.3819410671885244</v>
      </c>
      <c r="X143" s="34">
        <f t="shared" si="74"/>
        <v>-4.3247573528189935</v>
      </c>
      <c r="Y143" s="34">
        <f t="shared" si="79"/>
        <v>18.70352616076195</v>
      </c>
      <c r="AB143" s="61"/>
      <c r="AC143" s="62"/>
      <c r="AD143" s="63"/>
      <c r="AE143" s="64"/>
      <c r="AF143" s="56"/>
      <c r="AH143" s="40" t="b">
        <f t="shared" si="80"/>
        <v>0</v>
      </c>
      <c r="AI143" s="65" t="b">
        <f t="shared" si="75"/>
        <v>0</v>
      </c>
      <c r="AO143" s="50">
        <f t="shared" si="81"/>
        <v>5</v>
      </c>
      <c r="AQ143" s="106"/>
      <c r="AR143" s="106"/>
      <c r="AS143" s="106"/>
      <c r="AT143" s="106"/>
      <c r="AU143" s="106"/>
      <c r="AV143" s="106"/>
      <c r="AW143" s="106"/>
      <c r="AX143" s="106"/>
    </row>
    <row r="144" spans="1:50">
      <c r="A144" s="50"/>
      <c r="B144" s="127" t="str">
        <f>Dataunderlag!A137</f>
        <v>63E 9c 8c</v>
      </c>
      <c r="C144" s="128"/>
      <c r="D144" s="3"/>
      <c r="E144" s="129"/>
      <c r="F144" s="130"/>
      <c r="G144" s="131"/>
      <c r="H144" s="3"/>
      <c r="I144" s="3"/>
      <c r="J144" s="132"/>
      <c r="K144" s="133"/>
      <c r="L144" s="132"/>
      <c r="M144" s="133"/>
      <c r="N144" s="1">
        <f t="shared" si="76"/>
        <v>0</v>
      </c>
      <c r="O144" s="50">
        <v>1</v>
      </c>
      <c r="P144" s="34" t="b">
        <f t="shared" si="70"/>
        <v>0</v>
      </c>
      <c r="Q144" s="95" t="b">
        <f t="shared" si="77"/>
        <v>0</v>
      </c>
      <c r="R144" s="34" t="b">
        <f t="shared" si="71"/>
        <v>0</v>
      </c>
      <c r="S144" s="34" t="b">
        <f t="shared" si="78"/>
        <v>0</v>
      </c>
      <c r="T144" s="36" t="b">
        <f t="shared" si="72"/>
        <v>0</v>
      </c>
      <c r="U144" s="36" t="b">
        <f t="shared" si="73"/>
        <v>0</v>
      </c>
      <c r="X144" s="34" t="b">
        <f t="shared" si="74"/>
        <v>0</v>
      </c>
      <c r="Y144" s="34" t="b">
        <f t="shared" si="79"/>
        <v>0</v>
      </c>
      <c r="AB144" s="61"/>
      <c r="AC144" s="62"/>
      <c r="AD144" s="63"/>
      <c r="AE144" s="64"/>
      <c r="AF144" s="56"/>
      <c r="AH144" s="40" t="b">
        <f t="shared" si="80"/>
        <v>0</v>
      </c>
      <c r="AI144" s="65" t="b">
        <f t="shared" si="75"/>
        <v>0</v>
      </c>
      <c r="AO144" s="50">
        <f t="shared" si="81"/>
        <v>1</v>
      </c>
      <c r="AQ144" s="106"/>
      <c r="AR144" s="106"/>
      <c r="AS144" s="106"/>
      <c r="AT144" s="106"/>
      <c r="AU144" s="106"/>
      <c r="AV144" s="106"/>
      <c r="AW144" s="106"/>
      <c r="AX144" s="106"/>
    </row>
    <row r="145" spans="1:50">
      <c r="A145" s="50"/>
      <c r="B145" s="127" t="str">
        <f>Dataunderlag!A138</f>
        <v>63E 9c 8e</v>
      </c>
      <c r="C145" s="128"/>
      <c r="D145" s="3"/>
      <c r="E145" s="129"/>
      <c r="F145" s="130"/>
      <c r="G145" s="131"/>
      <c r="H145" s="3"/>
      <c r="I145" s="3"/>
      <c r="J145" s="132"/>
      <c r="K145" s="133"/>
      <c r="L145" s="132"/>
      <c r="M145" s="133"/>
      <c r="N145" s="1">
        <f t="shared" si="76"/>
        <v>0</v>
      </c>
      <c r="O145" s="50">
        <v>1</v>
      </c>
      <c r="P145" s="34" t="b">
        <f t="shared" si="70"/>
        <v>0</v>
      </c>
      <c r="Q145" s="95" t="b">
        <f t="shared" si="77"/>
        <v>0</v>
      </c>
      <c r="R145" s="34" t="b">
        <f t="shared" si="71"/>
        <v>0</v>
      </c>
      <c r="S145" s="34" t="b">
        <f t="shared" si="78"/>
        <v>0</v>
      </c>
      <c r="T145" s="36" t="b">
        <f t="shared" si="72"/>
        <v>0</v>
      </c>
      <c r="U145" s="36" t="b">
        <f t="shared" si="73"/>
        <v>0</v>
      </c>
      <c r="X145" s="34" t="b">
        <f t="shared" si="74"/>
        <v>0</v>
      </c>
      <c r="Y145" s="34" t="b">
        <f t="shared" si="79"/>
        <v>0</v>
      </c>
      <c r="AB145" s="61"/>
      <c r="AC145" s="62"/>
      <c r="AD145" s="63"/>
      <c r="AE145" s="64"/>
      <c r="AF145" s="56"/>
      <c r="AH145" s="40" t="b">
        <f t="shared" si="80"/>
        <v>0</v>
      </c>
      <c r="AI145" s="65" t="b">
        <f t="shared" si="75"/>
        <v>0</v>
      </c>
      <c r="AO145" s="50">
        <f t="shared" si="81"/>
        <v>1</v>
      </c>
      <c r="AQ145" s="106"/>
      <c r="AR145" s="106"/>
      <c r="AS145" s="106"/>
      <c r="AT145" s="106"/>
      <c r="AU145" s="106"/>
      <c r="AV145" s="106"/>
      <c r="AW145" s="106"/>
      <c r="AX145" s="106"/>
    </row>
    <row r="146" spans="1:50">
      <c r="A146" s="50"/>
      <c r="B146" s="127" t="str">
        <f>Dataunderlag!A139</f>
        <v>64E 0b 2a</v>
      </c>
      <c r="C146" s="128"/>
      <c r="D146" s="3" t="s">
        <v>232</v>
      </c>
      <c r="E146" s="129"/>
      <c r="F146" s="130"/>
      <c r="G146" s="131"/>
      <c r="H146" s="3">
        <v>25</v>
      </c>
      <c r="I146" s="3">
        <v>2</v>
      </c>
      <c r="J146" s="132">
        <v>42337</v>
      </c>
      <c r="K146" s="133"/>
      <c r="L146" s="132">
        <v>42476</v>
      </c>
      <c r="M146" s="133"/>
      <c r="N146" s="1">
        <f t="shared" si="76"/>
        <v>137</v>
      </c>
      <c r="O146" s="50">
        <v>1</v>
      </c>
      <c r="P146" s="34">
        <f t="shared" si="70"/>
        <v>3.4349506225848003</v>
      </c>
      <c r="Q146" s="95">
        <f t="shared" si="77"/>
        <v>137</v>
      </c>
      <c r="R146" s="34">
        <f t="shared" si="71"/>
        <v>-4.8113753576851739</v>
      </c>
      <c r="S146" s="34">
        <f t="shared" si="78"/>
        <v>23.149332832540136</v>
      </c>
      <c r="T146" s="36">
        <f t="shared" si="72"/>
        <v>1.9745781828472564</v>
      </c>
      <c r="U146" s="36">
        <f t="shared" si="73"/>
        <v>4.895323062322344</v>
      </c>
      <c r="X146" s="34">
        <f t="shared" si="74"/>
        <v>-4.8113753576851739</v>
      </c>
      <c r="Y146" s="34">
        <f t="shared" si="79"/>
        <v>23.149332832540136</v>
      </c>
      <c r="AB146" s="61"/>
      <c r="AC146" s="62"/>
      <c r="AD146" s="63"/>
      <c r="AE146" s="64"/>
      <c r="AF146" s="56"/>
      <c r="AH146" s="40" t="b">
        <f t="shared" si="80"/>
        <v>0</v>
      </c>
      <c r="AI146" s="65" t="b">
        <f t="shared" si="75"/>
        <v>0</v>
      </c>
      <c r="AO146" s="50">
        <f t="shared" si="81"/>
        <v>3</v>
      </c>
      <c r="AQ146" s="106"/>
      <c r="AR146" s="106"/>
      <c r="AS146" s="106"/>
      <c r="AT146" s="106"/>
      <c r="AU146" s="106"/>
      <c r="AV146" s="106"/>
      <c r="AW146" s="106"/>
      <c r="AX146" s="106"/>
    </row>
    <row r="147" spans="1:50">
      <c r="A147" s="50"/>
      <c r="B147" s="127" t="str">
        <f>Dataunderlag!A140</f>
        <v>64E 0b 2e</v>
      </c>
      <c r="C147" s="128"/>
      <c r="D147" s="3" t="s">
        <v>232</v>
      </c>
      <c r="E147" s="129"/>
      <c r="F147" s="130"/>
      <c r="G147" s="131"/>
      <c r="H147" s="3">
        <v>21</v>
      </c>
      <c r="I147" s="3">
        <v>8</v>
      </c>
      <c r="J147" s="132">
        <v>42323</v>
      </c>
      <c r="K147" s="133"/>
      <c r="L147" s="132">
        <v>42471</v>
      </c>
      <c r="M147" s="133"/>
      <c r="N147" s="1">
        <f t="shared" si="76"/>
        <v>146</v>
      </c>
      <c r="O147" s="50">
        <v>1</v>
      </c>
      <c r="P147" s="34">
        <f t="shared" si="70"/>
        <v>15.348605195502859</v>
      </c>
      <c r="Q147" s="95">
        <f t="shared" si="77"/>
        <v>146</v>
      </c>
      <c r="R147" s="34">
        <f t="shared" si="71"/>
        <v>7.1022792152328851</v>
      </c>
      <c r="S147" s="34">
        <f t="shared" si="78"/>
        <v>50.442370051129046</v>
      </c>
      <c r="T147" s="36">
        <f t="shared" si="72"/>
        <v>13.888232755765316</v>
      </c>
      <c r="U147" s="36">
        <f t="shared" si="73"/>
        <v>16.808977635240403</v>
      </c>
      <c r="X147" s="34">
        <f t="shared" si="74"/>
        <v>7.1022792152328851</v>
      </c>
      <c r="Y147" s="34">
        <f t="shared" si="79"/>
        <v>50.442370051129046</v>
      </c>
      <c r="AB147" s="61"/>
      <c r="AC147" s="62"/>
      <c r="AD147" s="63"/>
      <c r="AE147" s="64"/>
      <c r="AF147" s="56"/>
      <c r="AH147" s="40" t="b">
        <f t="shared" si="80"/>
        <v>0</v>
      </c>
      <c r="AI147" s="65" t="b">
        <f t="shared" si="75"/>
        <v>0</v>
      </c>
      <c r="AO147" s="50">
        <f t="shared" si="81"/>
        <v>9</v>
      </c>
      <c r="AQ147" s="106"/>
      <c r="AR147" s="106"/>
      <c r="AS147" s="106"/>
      <c r="AT147" s="106"/>
      <c r="AU147" s="106"/>
      <c r="AV147" s="106"/>
      <c r="AW147" s="106"/>
      <c r="AX147" s="106"/>
    </row>
    <row r="148" spans="1:50">
      <c r="A148" s="50"/>
      <c r="B148" s="127" t="str">
        <f>Dataunderlag!A141</f>
        <v>64E 0b 0e</v>
      </c>
      <c r="C148" s="128"/>
      <c r="D148" s="3"/>
      <c r="E148" s="129"/>
      <c r="F148" s="130"/>
      <c r="G148" s="131"/>
      <c r="H148" s="3"/>
      <c r="I148" s="3"/>
      <c r="J148" s="132"/>
      <c r="K148" s="133"/>
      <c r="L148" s="132"/>
      <c r="M148" s="133"/>
      <c r="N148" s="1">
        <f t="shared" si="76"/>
        <v>0</v>
      </c>
      <c r="O148" s="50">
        <v>1</v>
      </c>
      <c r="P148" s="34" t="b">
        <f t="shared" si="70"/>
        <v>0</v>
      </c>
      <c r="Q148" s="95" t="b">
        <f t="shared" si="77"/>
        <v>0</v>
      </c>
      <c r="R148" s="34" t="b">
        <f t="shared" si="71"/>
        <v>0</v>
      </c>
      <c r="S148" s="34" t="b">
        <f t="shared" si="78"/>
        <v>0</v>
      </c>
      <c r="T148" s="36" t="b">
        <f t="shared" si="72"/>
        <v>0</v>
      </c>
      <c r="U148" s="36" t="b">
        <f t="shared" si="73"/>
        <v>0</v>
      </c>
      <c r="X148" s="34" t="b">
        <f t="shared" si="74"/>
        <v>0</v>
      </c>
      <c r="Y148" s="34" t="b">
        <f t="shared" si="79"/>
        <v>0</v>
      </c>
      <c r="AB148" s="61"/>
      <c r="AC148" s="62"/>
      <c r="AD148" s="63"/>
      <c r="AE148" s="64"/>
      <c r="AF148" s="56"/>
      <c r="AH148" s="40" t="b">
        <f t="shared" si="80"/>
        <v>0</v>
      </c>
      <c r="AI148" s="65" t="b">
        <f t="shared" si="75"/>
        <v>0</v>
      </c>
      <c r="AO148" s="50">
        <f t="shared" si="81"/>
        <v>1</v>
      </c>
      <c r="AQ148" s="106"/>
      <c r="AR148" s="106"/>
      <c r="AS148" s="106"/>
      <c r="AT148" s="106"/>
      <c r="AU148" s="106"/>
      <c r="AV148" s="106"/>
      <c r="AW148" s="106"/>
      <c r="AX148" s="106"/>
    </row>
    <row r="149" spans="1:50">
      <c r="A149" s="50"/>
      <c r="B149" s="127" t="str">
        <f>Dataunderlag!A142</f>
        <v>64E 0b 0g</v>
      </c>
      <c r="C149" s="128"/>
      <c r="D149" s="3" t="s">
        <v>249</v>
      </c>
      <c r="E149" s="129"/>
      <c r="F149" s="130"/>
      <c r="G149" s="131"/>
      <c r="H149" s="3">
        <v>24</v>
      </c>
      <c r="I149" s="3">
        <v>6</v>
      </c>
      <c r="J149" s="132">
        <v>42324</v>
      </c>
      <c r="K149" s="133"/>
      <c r="L149" s="132">
        <v>42463</v>
      </c>
      <c r="M149" s="133"/>
      <c r="N149" s="1">
        <f t="shared" si="76"/>
        <v>137</v>
      </c>
      <c r="O149" s="50">
        <v>1</v>
      </c>
      <c r="P149" s="34">
        <f t="shared" si="70"/>
        <v>10.734220695577502</v>
      </c>
      <c r="Q149" s="95">
        <f t="shared" si="77"/>
        <v>137</v>
      </c>
      <c r="R149" s="34">
        <f t="shared" si="71"/>
        <v>2.4878947153075277</v>
      </c>
      <c r="S149" s="34">
        <f t="shared" si="78"/>
        <v>6.1896201144551242</v>
      </c>
      <c r="T149" s="36">
        <f t="shared" si="72"/>
        <v>9.2738482558399582</v>
      </c>
      <c r="U149" s="36">
        <f t="shared" si="73"/>
        <v>12.194593135315046</v>
      </c>
      <c r="X149" s="34">
        <f t="shared" si="74"/>
        <v>2.4878947153075277</v>
      </c>
      <c r="Y149" s="34">
        <f t="shared" si="79"/>
        <v>6.1896201144551242</v>
      </c>
      <c r="AB149" s="61"/>
      <c r="AC149" s="62"/>
      <c r="AD149" s="63"/>
      <c r="AE149" s="64"/>
      <c r="AF149" s="56"/>
      <c r="AH149" s="40" t="b">
        <f t="shared" si="80"/>
        <v>0</v>
      </c>
      <c r="AI149" s="65" t="b">
        <f t="shared" si="75"/>
        <v>0</v>
      </c>
      <c r="AO149" s="50">
        <f t="shared" si="81"/>
        <v>7</v>
      </c>
      <c r="AQ149" s="106"/>
      <c r="AR149" s="106"/>
      <c r="AS149" s="106"/>
      <c r="AT149" s="106"/>
      <c r="AU149" s="106"/>
      <c r="AV149" s="106"/>
      <c r="AW149" s="106"/>
      <c r="AX149" s="106"/>
    </row>
    <row r="150" spans="1:50">
      <c r="A150" s="50"/>
      <c r="B150" s="127" t="str">
        <f>Dataunderlag!A143</f>
        <v>64E 0b 0i</v>
      </c>
      <c r="C150" s="128"/>
      <c r="D150" s="3"/>
      <c r="E150" s="129"/>
      <c r="F150" s="130"/>
      <c r="G150" s="131"/>
      <c r="H150" s="3"/>
      <c r="I150" s="3"/>
      <c r="J150" s="132"/>
      <c r="K150" s="133"/>
      <c r="L150" s="132"/>
      <c r="M150" s="133"/>
      <c r="N150" s="1">
        <f t="shared" si="76"/>
        <v>0</v>
      </c>
      <c r="O150" s="50">
        <v>1</v>
      </c>
      <c r="P150" s="34" t="b">
        <f t="shared" si="70"/>
        <v>0</v>
      </c>
      <c r="Q150" s="95" t="b">
        <f t="shared" si="77"/>
        <v>0</v>
      </c>
      <c r="R150" s="34" t="b">
        <f t="shared" si="71"/>
        <v>0</v>
      </c>
      <c r="S150" s="34" t="b">
        <f t="shared" si="78"/>
        <v>0</v>
      </c>
      <c r="T150" s="36" t="b">
        <f t="shared" si="72"/>
        <v>0</v>
      </c>
      <c r="U150" s="36" t="b">
        <f t="shared" si="73"/>
        <v>0</v>
      </c>
      <c r="X150" s="34" t="b">
        <f t="shared" si="74"/>
        <v>0</v>
      </c>
      <c r="Y150" s="34" t="b">
        <f t="shared" si="79"/>
        <v>0</v>
      </c>
      <c r="AB150" s="61"/>
      <c r="AC150" s="62"/>
      <c r="AD150" s="63"/>
      <c r="AE150" s="64"/>
      <c r="AF150" s="56"/>
      <c r="AH150" s="40" t="b">
        <f t="shared" si="80"/>
        <v>0</v>
      </c>
      <c r="AI150" s="65" t="b">
        <f t="shared" si="75"/>
        <v>0</v>
      </c>
      <c r="AO150" s="50">
        <f t="shared" si="81"/>
        <v>1</v>
      </c>
      <c r="AQ150" s="106"/>
      <c r="AR150" s="106"/>
      <c r="AS150" s="106"/>
      <c r="AT150" s="106"/>
      <c r="AU150" s="106"/>
      <c r="AV150" s="106"/>
      <c r="AW150" s="106"/>
      <c r="AX150" s="106"/>
    </row>
    <row r="151" spans="1:50">
      <c r="A151" s="50"/>
      <c r="B151" s="127" t="str">
        <f>Dataunderlag!A144</f>
        <v>64E 0c 0a</v>
      </c>
      <c r="C151" s="128"/>
      <c r="D151" s="3" t="s">
        <v>258</v>
      </c>
      <c r="E151" s="129"/>
      <c r="F151" s="130"/>
      <c r="G151" s="131"/>
      <c r="H151" s="3">
        <v>33</v>
      </c>
      <c r="I151" s="3">
        <v>1</v>
      </c>
      <c r="J151" s="132">
        <v>42302</v>
      </c>
      <c r="K151" s="133"/>
      <c r="L151" s="132">
        <v>42470</v>
      </c>
      <c r="M151" s="133"/>
      <c r="N151" s="1">
        <f t="shared" si="76"/>
        <v>165</v>
      </c>
      <c r="O151" s="50">
        <v>1</v>
      </c>
      <c r="P151" s="34">
        <f t="shared" si="70"/>
        <v>1.0803219359369092</v>
      </c>
      <c r="Q151" s="95">
        <f t="shared" si="77"/>
        <v>165</v>
      </c>
      <c r="R151" s="34">
        <f t="shared" si="71"/>
        <v>-7.1660040443330653</v>
      </c>
      <c r="S151" s="34">
        <f t="shared" si="78"/>
        <v>51.351613963397845</v>
      </c>
      <c r="T151" s="36">
        <f t="shared" si="72"/>
        <v>-0.38005050380063476</v>
      </c>
      <c r="U151" s="36">
        <f t="shared" si="73"/>
        <v>2.5406943756744531</v>
      </c>
      <c r="X151" s="34">
        <f t="shared" si="74"/>
        <v>-7.1660040443330653</v>
      </c>
      <c r="Y151" s="34">
        <f t="shared" si="79"/>
        <v>51.351613963397845</v>
      </c>
      <c r="AB151" s="61"/>
      <c r="AC151" s="62"/>
      <c r="AD151" s="63"/>
      <c r="AE151" s="64"/>
      <c r="AF151" s="56"/>
      <c r="AH151" s="40" t="b">
        <f t="shared" si="80"/>
        <v>0</v>
      </c>
      <c r="AI151" s="65" t="b">
        <f t="shared" si="75"/>
        <v>0</v>
      </c>
      <c r="AO151" s="50">
        <f t="shared" si="81"/>
        <v>2</v>
      </c>
      <c r="AQ151" s="106"/>
      <c r="AR151" s="106"/>
      <c r="AS151" s="106"/>
      <c r="AT151" s="106"/>
      <c r="AU151" s="106"/>
      <c r="AV151" s="106"/>
      <c r="AW151" s="106"/>
      <c r="AX151" s="106"/>
    </row>
    <row r="152" spans="1:50">
      <c r="A152" s="50"/>
      <c r="B152" s="127" t="str">
        <f>Dataunderlag!A145</f>
        <v>64E 0c 0c</v>
      </c>
      <c r="C152" s="128"/>
      <c r="D152" s="3"/>
      <c r="E152" s="129"/>
      <c r="F152" s="130"/>
      <c r="G152" s="131"/>
      <c r="H152" s="3"/>
      <c r="I152" s="3"/>
      <c r="J152" s="132"/>
      <c r="K152" s="133"/>
      <c r="L152" s="132"/>
      <c r="M152" s="133"/>
      <c r="N152" s="1">
        <f t="shared" si="76"/>
        <v>0</v>
      </c>
      <c r="O152" s="50">
        <v>1</v>
      </c>
      <c r="P152" s="34" t="b">
        <f t="shared" si="70"/>
        <v>0</v>
      </c>
      <c r="Q152" s="95" t="b">
        <f t="shared" si="77"/>
        <v>0</v>
      </c>
      <c r="R152" s="34" t="b">
        <f t="shared" si="71"/>
        <v>0</v>
      </c>
      <c r="S152" s="34" t="b">
        <f t="shared" si="78"/>
        <v>0</v>
      </c>
      <c r="T152" s="36" t="b">
        <f t="shared" si="72"/>
        <v>0</v>
      </c>
      <c r="U152" s="36" t="b">
        <f t="shared" si="73"/>
        <v>0</v>
      </c>
      <c r="X152" s="34" t="b">
        <f t="shared" si="74"/>
        <v>0</v>
      </c>
      <c r="Y152" s="34" t="b">
        <f t="shared" si="79"/>
        <v>0</v>
      </c>
      <c r="AB152" s="61"/>
      <c r="AC152" s="62"/>
      <c r="AD152" s="63"/>
      <c r="AE152" s="64"/>
      <c r="AF152" s="56"/>
      <c r="AH152" s="40" t="b">
        <f t="shared" si="80"/>
        <v>0</v>
      </c>
      <c r="AI152" s="65" t="b">
        <f t="shared" si="75"/>
        <v>0</v>
      </c>
      <c r="AO152" s="50">
        <f t="shared" si="81"/>
        <v>1</v>
      </c>
      <c r="AQ152" s="106"/>
      <c r="AR152" s="106"/>
      <c r="AS152" s="106"/>
      <c r="AT152" s="106"/>
      <c r="AU152" s="106"/>
      <c r="AV152" s="106"/>
      <c r="AW152" s="106"/>
      <c r="AX152" s="106"/>
    </row>
    <row r="153" spans="1:50">
      <c r="A153" s="50"/>
      <c r="B153" s="127" t="str">
        <f>Dataunderlag!A146</f>
        <v>64E 0b 2c</v>
      </c>
      <c r="C153" s="128"/>
      <c r="D153" s="3" t="s">
        <v>232</v>
      </c>
      <c r="E153" s="129"/>
      <c r="F153" s="130"/>
      <c r="G153" s="131"/>
      <c r="H153" s="3">
        <v>26</v>
      </c>
      <c r="I153" s="3">
        <v>7</v>
      </c>
      <c r="J153" s="132">
        <v>42337</v>
      </c>
      <c r="K153" s="133"/>
      <c r="L153" s="132">
        <v>42476</v>
      </c>
      <c r="M153" s="133"/>
      <c r="N153" s="1">
        <f t="shared" si="76"/>
        <v>137</v>
      </c>
      <c r="O153" s="50">
        <v>1</v>
      </c>
      <c r="P153" s="34">
        <f t="shared" si="70"/>
        <v>11.559929979852694</v>
      </c>
      <c r="Q153" s="95">
        <f t="shared" si="77"/>
        <v>137</v>
      </c>
      <c r="R153" s="34">
        <f t="shared" si="71"/>
        <v>3.3136039995827193</v>
      </c>
      <c r="S153" s="34">
        <f t="shared" si="78"/>
        <v>10.979971466050594</v>
      </c>
      <c r="T153" s="36">
        <f t="shared" si="72"/>
        <v>10.09955754011515</v>
      </c>
      <c r="U153" s="36">
        <f t="shared" si="73"/>
        <v>13.020302419590237</v>
      </c>
      <c r="X153" s="34">
        <f t="shared" si="74"/>
        <v>3.3136039995827193</v>
      </c>
      <c r="Y153" s="34">
        <f t="shared" si="79"/>
        <v>10.979971466050594</v>
      </c>
      <c r="AB153" s="61"/>
      <c r="AC153" s="62"/>
      <c r="AD153" s="63"/>
      <c r="AE153" s="64"/>
      <c r="AF153" s="56"/>
      <c r="AH153" s="40" t="b">
        <f t="shared" si="80"/>
        <v>0</v>
      </c>
      <c r="AI153" s="65" t="b">
        <f t="shared" si="75"/>
        <v>0</v>
      </c>
      <c r="AO153" s="50">
        <f t="shared" si="81"/>
        <v>8</v>
      </c>
      <c r="AQ153" s="106"/>
      <c r="AR153" s="106"/>
      <c r="AS153" s="106"/>
      <c r="AT153" s="106"/>
      <c r="AU153" s="106"/>
      <c r="AV153" s="106"/>
      <c r="AW153" s="106"/>
      <c r="AX153" s="106"/>
    </row>
    <row r="154" spans="1:50">
      <c r="A154" s="50"/>
      <c r="B154" s="127" t="str">
        <f>Dataunderlag!A147</f>
        <v>64E 0b 2g</v>
      </c>
      <c r="C154" s="128"/>
      <c r="D154" s="3" t="s">
        <v>249</v>
      </c>
      <c r="E154" s="129"/>
      <c r="F154" s="130"/>
      <c r="G154" s="131"/>
      <c r="H154" s="3">
        <v>36</v>
      </c>
      <c r="I154" s="3">
        <v>11</v>
      </c>
      <c r="J154" s="132">
        <v>42316</v>
      </c>
      <c r="K154" s="133"/>
      <c r="L154" s="132">
        <v>42468</v>
      </c>
      <c r="M154" s="133"/>
      <c r="N154" s="1">
        <f t="shared" si="76"/>
        <v>150</v>
      </c>
      <c r="O154" s="50">
        <v>1</v>
      </c>
      <c r="P154" s="34">
        <f t="shared" si="70"/>
        <v>11.982570806100219</v>
      </c>
      <c r="Q154" s="95">
        <f t="shared" si="77"/>
        <v>150</v>
      </c>
      <c r="R154" s="34">
        <f t="shared" si="71"/>
        <v>3.7362448258302443</v>
      </c>
      <c r="S154" s="34">
        <f t="shared" si="78"/>
        <v>13.959525398543272</v>
      </c>
      <c r="T154" s="36">
        <f t="shared" si="72"/>
        <v>10.522198366362675</v>
      </c>
      <c r="U154" s="36">
        <f t="shared" si="73"/>
        <v>13.442943245837762</v>
      </c>
      <c r="X154" s="34">
        <f t="shared" si="74"/>
        <v>3.7362448258302443</v>
      </c>
      <c r="Y154" s="34">
        <f t="shared" si="79"/>
        <v>13.959525398543272</v>
      </c>
      <c r="AB154" s="61"/>
      <c r="AC154" s="62"/>
      <c r="AD154" s="63"/>
      <c r="AE154" s="64"/>
      <c r="AF154" s="56"/>
      <c r="AH154" s="40" t="b">
        <f t="shared" si="80"/>
        <v>0</v>
      </c>
      <c r="AI154" s="65" t="b">
        <f t="shared" si="75"/>
        <v>0</v>
      </c>
      <c r="AO154" s="50">
        <f t="shared" si="81"/>
        <v>12</v>
      </c>
      <c r="AQ154" s="106"/>
      <c r="AR154" s="106"/>
      <c r="AS154" s="106"/>
      <c r="AT154" s="106"/>
      <c r="AU154" s="106"/>
      <c r="AV154" s="106"/>
      <c r="AW154" s="106"/>
      <c r="AX154" s="106"/>
    </row>
    <row r="155" spans="1:50">
      <c r="A155" s="50"/>
      <c r="B155" s="127" t="str">
        <f>Dataunderlag!A148</f>
        <v>64E 0b 2i</v>
      </c>
      <c r="C155" s="128"/>
      <c r="D155" s="3" t="s">
        <v>249</v>
      </c>
      <c r="E155" s="129" t="s">
        <v>251</v>
      </c>
      <c r="F155" s="130"/>
      <c r="G155" s="131"/>
      <c r="H155" s="3">
        <v>40</v>
      </c>
      <c r="I155" s="3">
        <v>19</v>
      </c>
      <c r="J155" s="132">
        <v>42336</v>
      </c>
      <c r="K155" s="133"/>
      <c r="L155" s="132">
        <v>42469</v>
      </c>
      <c r="M155" s="133"/>
      <c r="N155" s="1">
        <f t="shared" si="76"/>
        <v>131</v>
      </c>
      <c r="O155" s="50">
        <v>1</v>
      </c>
      <c r="P155" s="34">
        <f t="shared" si="70"/>
        <v>21.329142343960484</v>
      </c>
      <c r="Q155" s="95">
        <f t="shared" si="77"/>
        <v>131</v>
      </c>
      <c r="R155" s="34">
        <f t="shared" si="71"/>
        <v>13.08281636369051</v>
      </c>
      <c r="S155" s="34">
        <f t="shared" si="78"/>
        <v>171.16008400604818</v>
      </c>
      <c r="T155" s="36">
        <f t="shared" si="72"/>
        <v>19.86876990422294</v>
      </c>
      <c r="U155" s="36">
        <f t="shared" si="73"/>
        <v>22.789514783698028</v>
      </c>
      <c r="X155" s="34">
        <f t="shared" si="74"/>
        <v>13.08281636369051</v>
      </c>
      <c r="Y155" s="34">
        <f t="shared" si="79"/>
        <v>171.16008400604818</v>
      </c>
      <c r="AB155" s="61"/>
      <c r="AC155" s="62"/>
      <c r="AD155" s="63"/>
      <c r="AE155" s="64"/>
      <c r="AF155" s="56"/>
      <c r="AH155" s="40" t="b">
        <f t="shared" si="80"/>
        <v>0</v>
      </c>
      <c r="AI155" s="65" t="b">
        <f t="shared" si="75"/>
        <v>0</v>
      </c>
      <c r="AO155" s="50">
        <f t="shared" si="81"/>
        <v>20</v>
      </c>
      <c r="AQ155" s="106"/>
      <c r="AR155" s="106"/>
      <c r="AS155" s="106"/>
      <c r="AT155" s="106"/>
      <c r="AU155" s="106"/>
      <c r="AV155" s="106"/>
      <c r="AW155" s="106"/>
      <c r="AX155" s="106"/>
    </row>
    <row r="156" spans="1:50">
      <c r="A156" s="50"/>
      <c r="B156" s="127" t="str">
        <f>Dataunderlag!A149</f>
        <v>64E 0c 2a</v>
      </c>
      <c r="C156" s="128"/>
      <c r="D156" s="3" t="s">
        <v>258</v>
      </c>
      <c r="E156" s="129"/>
      <c r="F156" s="130"/>
      <c r="G156" s="131"/>
      <c r="H156" s="3">
        <v>30</v>
      </c>
      <c r="I156" s="3">
        <v>3</v>
      </c>
      <c r="J156" s="132">
        <v>42302</v>
      </c>
      <c r="K156" s="133"/>
      <c r="L156" s="132">
        <v>42470</v>
      </c>
      <c r="M156" s="133"/>
      <c r="N156" s="1">
        <f t="shared" si="76"/>
        <v>165</v>
      </c>
      <c r="O156" s="50">
        <v>1</v>
      </c>
      <c r="P156" s="34">
        <f t="shared" si="70"/>
        <v>3.5650623885918002</v>
      </c>
      <c r="Q156" s="95">
        <f t="shared" si="77"/>
        <v>165</v>
      </c>
      <c r="R156" s="34">
        <f t="shared" si="71"/>
        <v>-4.6812635916781744</v>
      </c>
      <c r="S156" s="34">
        <f t="shared" si="78"/>
        <v>21.91422881477164</v>
      </c>
      <c r="T156" s="36">
        <f t="shared" si="72"/>
        <v>2.1046899488542561</v>
      </c>
      <c r="U156" s="36">
        <f t="shared" si="73"/>
        <v>5.0254348283293444</v>
      </c>
      <c r="X156" s="34">
        <f t="shared" si="74"/>
        <v>-4.6812635916781744</v>
      </c>
      <c r="Y156" s="34">
        <f t="shared" si="79"/>
        <v>21.91422881477164</v>
      </c>
      <c r="AB156" s="61"/>
      <c r="AC156" s="62"/>
      <c r="AD156" s="63"/>
      <c r="AE156" s="64"/>
      <c r="AF156" s="56"/>
      <c r="AH156" s="40" t="b">
        <f t="shared" si="80"/>
        <v>0</v>
      </c>
      <c r="AI156" s="65" t="b">
        <f t="shared" si="75"/>
        <v>0</v>
      </c>
      <c r="AO156" s="50">
        <f t="shared" si="81"/>
        <v>4</v>
      </c>
      <c r="AQ156" s="106"/>
      <c r="AR156" s="106"/>
      <c r="AS156" s="106"/>
      <c r="AT156" s="106"/>
      <c r="AU156" s="106"/>
      <c r="AV156" s="106"/>
      <c r="AW156" s="106"/>
      <c r="AX156" s="106"/>
    </row>
    <row r="157" spans="1:50">
      <c r="A157" s="50"/>
      <c r="B157" s="127" t="str">
        <f>Dataunderlag!A150</f>
        <v>64E 0c 2c</v>
      </c>
      <c r="C157" s="128"/>
      <c r="D157" s="3" t="s">
        <v>258</v>
      </c>
      <c r="E157" s="129"/>
      <c r="F157" s="130"/>
      <c r="G157" s="131"/>
      <c r="H157" s="3">
        <v>29</v>
      </c>
      <c r="I157" s="3">
        <v>4</v>
      </c>
      <c r="J157" s="132">
        <v>42323</v>
      </c>
      <c r="K157" s="133"/>
      <c r="L157" s="132">
        <v>42470</v>
      </c>
      <c r="M157" s="133"/>
      <c r="N157" s="1">
        <f t="shared" si="76"/>
        <v>145</v>
      </c>
      <c r="O157" s="50">
        <v>1</v>
      </c>
      <c r="P157" s="34">
        <f t="shared" si="70"/>
        <v>5.5955794922011615</v>
      </c>
      <c r="Q157" s="95">
        <f t="shared" si="77"/>
        <v>145</v>
      </c>
      <c r="R157" s="34">
        <f t="shared" si="71"/>
        <v>-2.6507464880688127</v>
      </c>
      <c r="S157" s="34">
        <f t="shared" si="78"/>
        <v>7.0264569440091442</v>
      </c>
      <c r="T157" s="36">
        <f t="shared" si="72"/>
        <v>4.1352070524636177</v>
      </c>
      <c r="U157" s="36">
        <f t="shared" si="73"/>
        <v>7.0559519319387052</v>
      </c>
      <c r="X157" s="34">
        <f t="shared" si="74"/>
        <v>-2.6507464880688127</v>
      </c>
      <c r="Y157" s="34">
        <f t="shared" si="79"/>
        <v>7.0264569440091442</v>
      </c>
      <c r="AB157" s="61"/>
      <c r="AC157" s="62"/>
      <c r="AD157" s="63"/>
      <c r="AE157" s="64"/>
      <c r="AF157" s="56"/>
      <c r="AH157" s="40" t="b">
        <f t="shared" si="80"/>
        <v>0</v>
      </c>
      <c r="AI157" s="65" t="b">
        <f t="shared" si="75"/>
        <v>0</v>
      </c>
      <c r="AO157" s="50">
        <f t="shared" si="81"/>
        <v>5</v>
      </c>
      <c r="AQ157" s="106"/>
      <c r="AR157" s="106"/>
      <c r="AS157" s="106"/>
      <c r="AT157" s="106"/>
      <c r="AU157" s="106"/>
      <c r="AV157" s="106"/>
      <c r="AW157" s="106"/>
      <c r="AX157" s="106"/>
    </row>
    <row r="158" spans="1:50" ht="15.75" thickBot="1">
      <c r="A158" s="50"/>
      <c r="B158" s="127" t="str">
        <f>Dataunderlag!A151</f>
        <v>64E 0c 2e</v>
      </c>
      <c r="C158" s="128"/>
      <c r="D158" s="3"/>
      <c r="E158" s="129"/>
      <c r="F158" s="130"/>
      <c r="G158" s="131"/>
      <c r="H158" s="3"/>
      <c r="I158" s="3"/>
      <c r="J158" s="132"/>
      <c r="K158" s="133"/>
      <c r="L158" s="132"/>
      <c r="M158" s="133"/>
      <c r="N158" s="1">
        <f t="shared" si="76"/>
        <v>0</v>
      </c>
      <c r="O158" s="50">
        <v>1</v>
      </c>
      <c r="P158" s="34" t="b">
        <f t="shared" si="70"/>
        <v>0</v>
      </c>
      <c r="Q158" s="95" t="b">
        <f t="shared" si="77"/>
        <v>0</v>
      </c>
      <c r="R158" s="34" t="b">
        <f t="shared" si="71"/>
        <v>0</v>
      </c>
      <c r="S158" s="34" t="b">
        <f t="shared" si="78"/>
        <v>0</v>
      </c>
      <c r="T158" s="36" t="b">
        <f t="shared" si="72"/>
        <v>0</v>
      </c>
      <c r="U158" s="36" t="b">
        <f t="shared" si="73"/>
        <v>0</v>
      </c>
      <c r="X158" s="34" t="b">
        <f t="shared" si="74"/>
        <v>0</v>
      </c>
      <c r="Y158" s="34" t="b">
        <f t="shared" si="79"/>
        <v>0</v>
      </c>
      <c r="AB158" s="61"/>
      <c r="AC158" s="62"/>
      <c r="AD158" s="63"/>
      <c r="AE158" s="64"/>
      <c r="AF158" s="56"/>
      <c r="AH158" s="40" t="b">
        <f t="shared" si="80"/>
        <v>0</v>
      </c>
      <c r="AI158" s="65" t="b">
        <f t="shared" si="75"/>
        <v>0</v>
      </c>
      <c r="AO158" s="50">
        <f t="shared" si="81"/>
        <v>1</v>
      </c>
      <c r="AQ158" s="106"/>
      <c r="AR158" s="106"/>
      <c r="AS158" s="106"/>
      <c r="AT158" s="106"/>
      <c r="AU158" s="106"/>
      <c r="AV158" s="106"/>
      <c r="AW158" s="106"/>
      <c r="AX158" s="106"/>
    </row>
    <row r="159" spans="1:50" ht="15.75" thickBot="1">
      <c r="A159" s="50"/>
      <c r="B159" s="69"/>
      <c r="C159" s="6"/>
      <c r="D159" s="6"/>
      <c r="E159" s="6"/>
      <c r="F159" s="6"/>
      <c r="G159" s="27" t="s">
        <v>10</v>
      </c>
      <c r="H159" s="28">
        <f>SUM(H9:H158)</f>
        <v>2166</v>
      </c>
      <c r="I159" s="25">
        <f>SUM(I9:I158)</f>
        <v>438</v>
      </c>
      <c r="J159" s="7"/>
      <c r="K159" s="7"/>
      <c r="L159" s="32"/>
      <c r="M159" s="33" t="s">
        <v>11</v>
      </c>
      <c r="N159" s="31">
        <f>AVERAGEIF(N9:N158,"&gt;0")</f>
        <v>149.51219512195121</v>
      </c>
      <c r="Q159" s="95"/>
      <c r="T159" s="37"/>
      <c r="U159" s="38"/>
      <c r="AA159" s="66" t="s">
        <v>10</v>
      </c>
      <c r="AB159" s="67" t="s">
        <v>10</v>
      </c>
      <c r="AC159" s="68">
        <f>COUNTIF(AC9:AC158,"=x")</f>
        <v>10</v>
      </c>
      <c r="AD159" s="63"/>
      <c r="AE159" s="63"/>
      <c r="AF159" s="63"/>
    </row>
    <row r="160" spans="1:50">
      <c r="A160" s="50"/>
      <c r="B160" s="69"/>
      <c r="C160" s="5"/>
      <c r="D160" s="4"/>
      <c r="E160" s="4"/>
      <c r="F160" s="4"/>
      <c r="G160" s="4"/>
      <c r="H160" s="17" t="s">
        <v>12</v>
      </c>
      <c r="I160" s="17" t="s">
        <v>13</v>
      </c>
      <c r="J160" s="8"/>
      <c r="K160" s="8"/>
      <c r="L160" s="8"/>
      <c r="M160" s="8"/>
      <c r="N160" s="18" t="s">
        <v>14</v>
      </c>
      <c r="P160" s="34">
        <f>IF(H159&gt;0,(I159*100000)/(H159*L$162*N159))</f>
        <v>7.9559147162093584</v>
      </c>
      <c r="Q160" s="95">
        <f>IF(H159&gt;0,DAYS360($J160,$L162))</f>
        <v>17</v>
      </c>
      <c r="T160" s="36"/>
      <c r="U160" s="36"/>
      <c r="V160" s="36"/>
      <c r="X160" s="36"/>
    </row>
    <row r="161" spans="1:29" ht="5.25" customHeight="1" thickBot="1">
      <c r="A161" s="50"/>
      <c r="B161" s="69"/>
      <c r="C161" s="5"/>
      <c r="D161" s="4"/>
      <c r="E161" s="4"/>
      <c r="F161" s="4"/>
      <c r="G161" s="4"/>
      <c r="H161" s="20"/>
      <c r="I161" s="20"/>
      <c r="J161" s="8"/>
      <c r="K161" s="8"/>
      <c r="L161" s="8"/>
      <c r="M161" s="20"/>
      <c r="N161" s="12"/>
      <c r="P161" s="34" t="e">
        <f>IF(H160&gt;0,(I160*100000)/(H160*L$162*N160))</f>
        <v>#VALUE!</v>
      </c>
      <c r="Q161" s="95">
        <f>IF(H160&gt;0,DAYS360($J159,$J162))</f>
        <v>0</v>
      </c>
      <c r="T161" s="37"/>
      <c r="U161" s="38"/>
    </row>
    <row r="162" spans="1:29" ht="15.75" thickBot="1">
      <c r="A162" s="50"/>
      <c r="B162" s="69"/>
      <c r="C162" s="45" t="s">
        <v>24</v>
      </c>
      <c r="D162" s="46"/>
      <c r="E162" s="93">
        <f>COUNT(H9:H158)</f>
        <v>83</v>
      </c>
      <c r="F162" s="93"/>
      <c r="G162" s="84"/>
      <c r="H162" s="181" t="s">
        <v>18</v>
      </c>
      <c r="I162" s="182"/>
      <c r="J162" s="182"/>
      <c r="K162" s="182"/>
      <c r="L162" s="24">
        <v>17</v>
      </c>
      <c r="M162" s="11"/>
      <c r="N162" s="12"/>
      <c r="P162" s="34" t="e">
        <f>IF(#REF!&gt;0,(#REF!*100000)/(#REF!*L$162*N162))</f>
        <v>#REF!</v>
      </c>
      <c r="Q162" s="95" t="e">
        <f>IF(#REF!&gt;0,DAYS360(#REF!,#REF!))</f>
        <v>#REF!</v>
      </c>
      <c r="T162" s="37"/>
      <c r="U162" s="38"/>
    </row>
    <row r="163" spans="1:29">
      <c r="A163" s="50"/>
      <c r="B163" s="69"/>
      <c r="C163" s="45" t="s">
        <v>5</v>
      </c>
      <c r="D163" s="46"/>
      <c r="E163" s="93">
        <f>E162*40</f>
        <v>3320</v>
      </c>
      <c r="F163" s="70"/>
      <c r="G163" s="4"/>
      <c r="H163" s="20"/>
      <c r="I163" s="20"/>
      <c r="J163" s="8"/>
      <c r="K163" s="8"/>
      <c r="L163" s="8"/>
      <c r="M163" s="8"/>
      <c r="N163" s="12"/>
      <c r="P163" s="34" t="e">
        <f>IF(#REF!&gt;0,(#REF!*100000)/(#REF!*L$162*#REF!))</f>
        <v>#REF!</v>
      </c>
      <c r="Q163" s="95" t="e">
        <f>IF(#REF!&gt;0,DAYS360(#REF!,$H169))</f>
        <v>#REF!</v>
      </c>
      <c r="T163" s="37"/>
      <c r="U163" s="38"/>
    </row>
    <row r="164" spans="1:29">
      <c r="A164" s="50"/>
      <c r="B164" s="69"/>
      <c r="C164" s="45" t="s">
        <v>6</v>
      </c>
      <c r="D164" s="46"/>
      <c r="E164" s="93">
        <f>H159</f>
        <v>2166</v>
      </c>
      <c r="F164" s="93" t="s">
        <v>34</v>
      </c>
      <c r="G164" s="4"/>
      <c r="H164" s="20"/>
      <c r="I164" s="20"/>
      <c r="J164" s="8"/>
      <c r="K164" s="8"/>
      <c r="L164" s="8"/>
      <c r="M164" s="8"/>
      <c r="N164" s="12"/>
      <c r="P164" s="34" t="e">
        <f>IF(#REF!&gt;0,(#REF!*100000)/(#REF!*L$162*#REF!))</f>
        <v>#REF!</v>
      </c>
      <c r="Q164" s="95" t="e">
        <f>IF(#REF!&gt;0,DAYS360(#REF!,#REF!))</f>
        <v>#REF!</v>
      </c>
      <c r="T164" s="37"/>
      <c r="U164" s="38"/>
    </row>
    <row r="165" spans="1:29">
      <c r="A165" s="50"/>
      <c r="B165" s="69"/>
      <c r="C165" s="45" t="s">
        <v>7</v>
      </c>
      <c r="D165" s="46"/>
      <c r="E165" s="47">
        <f>E164/E163</f>
        <v>0.65240963855421685</v>
      </c>
      <c r="F165" s="47"/>
      <c r="G165" s="4"/>
      <c r="H165" s="172" t="s">
        <v>17</v>
      </c>
      <c r="I165" s="173"/>
      <c r="J165" s="174" t="s">
        <v>16</v>
      </c>
      <c r="K165" s="175"/>
      <c r="L165" s="175"/>
      <c r="M165" s="175"/>
      <c r="N165" s="12"/>
      <c r="P165" s="34" t="e">
        <f>IF(#REF!&gt;0,(#REF!*100000)/(#REF!*L$162*L171))</f>
        <v>#REF!</v>
      </c>
      <c r="Q165" s="95" t="e">
        <f>IF(#REF!&gt;0,DAYS360($J171,$K171))</f>
        <v>#REF!</v>
      </c>
      <c r="T165" s="37"/>
      <c r="U165" s="38"/>
    </row>
    <row r="166" spans="1:29">
      <c r="A166" s="50"/>
      <c r="B166" s="69"/>
      <c r="C166" s="45" t="s">
        <v>30</v>
      </c>
      <c r="D166" s="46"/>
      <c r="E166" s="48">
        <f>AVERAGE(I9:I158)</f>
        <v>5.2771084337349397</v>
      </c>
      <c r="F166" s="48"/>
      <c r="G166" s="4"/>
      <c r="H166" s="20"/>
      <c r="I166" s="20"/>
      <c r="J166" s="8"/>
      <c r="K166" s="8"/>
      <c r="L166" s="8"/>
      <c r="M166" s="8"/>
      <c r="N166" s="12"/>
      <c r="P166" s="34" t="e">
        <f>IF(#REF!&gt;0,(#REF!*100000)/(#REF!*L$162*#REF!))</f>
        <v>#REF!</v>
      </c>
      <c r="Q166" s="95" t="e">
        <f>IF(#REF!&gt;0,DAYS360(#REF!,#REF!))</f>
        <v>#REF!</v>
      </c>
      <c r="T166" s="37"/>
      <c r="U166" s="38"/>
    </row>
    <row r="167" spans="1:29" hidden="1">
      <c r="A167" s="50"/>
      <c r="B167" s="69"/>
      <c r="C167" s="45" t="s">
        <v>31</v>
      </c>
      <c r="D167" s="46"/>
      <c r="E167" s="49">
        <f>SQRT(SUM(S9:S158)/(E162-1))</f>
        <v>7.1543346235607173</v>
      </c>
      <c r="F167" s="49"/>
      <c r="G167" s="4"/>
      <c r="H167" s="20"/>
      <c r="I167" s="20"/>
      <c r="J167" s="8"/>
      <c r="K167" s="8"/>
      <c r="L167" s="8"/>
      <c r="M167" s="8"/>
      <c r="N167" s="12"/>
      <c r="P167" s="34" t="e">
        <f>IF(#REF!&gt;0,(I171*100000)/(#REF!*L$162*#REF!))</f>
        <v>#REF!</v>
      </c>
      <c r="Q167" s="95" t="e">
        <f>IF(#REF!&gt;0,DAYS360(#REF!,#REF!))</f>
        <v>#REF!</v>
      </c>
      <c r="T167" s="37"/>
      <c r="U167" s="38"/>
    </row>
    <row r="168" spans="1:29" hidden="1">
      <c r="A168" s="50"/>
      <c r="B168" s="69"/>
      <c r="C168" s="45" t="s">
        <v>15</v>
      </c>
      <c r="D168" s="46"/>
      <c r="E168" s="49">
        <f>E167/SQRT(24)</f>
        <v>1.4603724397375439</v>
      </c>
      <c r="F168" s="49"/>
      <c r="G168" s="84"/>
      <c r="H168" s="20"/>
      <c r="I168" s="20"/>
      <c r="J168" s="8"/>
      <c r="K168" s="8"/>
      <c r="L168" s="8"/>
      <c r="M168" s="92"/>
      <c r="N168" s="12"/>
      <c r="P168" s="34" t="e">
        <f>IF(#REF!&gt;0,(#REF!*100000)/(#REF!*L$162*#REF!))</f>
        <v>#REF!</v>
      </c>
      <c r="Q168" s="95" t="e">
        <f>IF(#REF!&gt;0,DAYS360(#REF!,#REF!))</f>
        <v>#REF!</v>
      </c>
      <c r="T168" s="37"/>
      <c r="U168" s="38"/>
    </row>
    <row r="169" spans="1:29" ht="13.9" customHeight="1" thickBot="1">
      <c r="A169" s="50"/>
      <c r="B169" s="71"/>
      <c r="C169" s="26"/>
      <c r="D169" s="85"/>
      <c r="E169" s="85"/>
      <c r="F169" s="85"/>
      <c r="G169" s="85"/>
      <c r="H169" s="176"/>
      <c r="I169" s="177"/>
      <c r="J169" s="177"/>
      <c r="K169" s="177"/>
      <c r="L169" s="177"/>
      <c r="M169" s="177"/>
      <c r="N169" s="178"/>
      <c r="P169" s="34" t="e">
        <f>IF(#REF!&gt;0,(#REF!*100000)/(#REF!*L$162*#REF!))</f>
        <v>#REF!</v>
      </c>
      <c r="Q169" s="95" t="e">
        <f>IF(E162&gt;0,DAYS360(#REF!,#REF!))</f>
        <v>#REF!</v>
      </c>
      <c r="T169" s="37"/>
      <c r="U169" s="38"/>
    </row>
    <row r="170" spans="1:29">
      <c r="A170" s="50"/>
      <c r="B170" s="77"/>
      <c r="C170" s="78"/>
      <c r="D170" s="79"/>
      <c r="E170" s="79"/>
      <c r="F170" s="79"/>
      <c r="G170" s="79"/>
      <c r="H170" s="80"/>
      <c r="I170" s="80"/>
      <c r="J170" s="54"/>
      <c r="K170" s="78"/>
      <c r="L170" s="78"/>
      <c r="M170" s="81"/>
      <c r="N170" s="82"/>
      <c r="P170" s="34" t="e">
        <f>IF(#REF!&gt;0,(#REF!*100000)/(#REF!*L$162*#REF!))</f>
        <v>#REF!</v>
      </c>
      <c r="Q170" s="95" t="e">
        <f>IF(E163&gt;0,DAYS360(#REF!,#REF!))</f>
        <v>#REF!</v>
      </c>
      <c r="T170" s="37"/>
      <c r="U170" s="38"/>
    </row>
    <row r="171" spans="1:29" ht="15.75" thickBot="1">
      <c r="A171" s="50"/>
      <c r="B171" s="69"/>
      <c r="C171" s="5"/>
      <c r="D171" s="4"/>
      <c r="E171" s="63"/>
      <c r="F171" s="63"/>
      <c r="G171" s="63"/>
      <c r="H171" s="179" t="s">
        <v>17</v>
      </c>
      <c r="I171" s="180"/>
      <c r="J171" s="73">
        <f>(I159*100000)/(H159*L162*N159)</f>
        <v>7.9559147162093584</v>
      </c>
      <c r="K171" s="74" t="s">
        <v>4</v>
      </c>
      <c r="L171" s="75">
        <f>E168</f>
        <v>1.4603724397375439</v>
      </c>
      <c r="M171" s="76" t="s">
        <v>33</v>
      </c>
      <c r="N171" s="60"/>
      <c r="O171" s="97"/>
      <c r="P171" s="34" t="e">
        <f>IF(#REF!&gt;0,(#REF!*100000)/(#REF!*L$162*#REF!))</f>
        <v>#REF!</v>
      </c>
      <c r="Q171" s="95" t="e">
        <f>IF(E164&gt;0,DAYS360(#REF!,#REF!))</f>
        <v>#REF!</v>
      </c>
      <c r="T171" s="37"/>
      <c r="U171" s="38"/>
    </row>
    <row r="172" spans="1:29" ht="9" customHeight="1">
      <c r="A172" s="50"/>
      <c r="B172" s="69"/>
      <c r="C172" s="5"/>
      <c r="D172" s="4"/>
      <c r="E172" s="4"/>
      <c r="F172" s="4"/>
      <c r="G172" s="4"/>
      <c r="H172" s="171" t="s">
        <v>17</v>
      </c>
      <c r="I172" s="162"/>
      <c r="J172" s="41">
        <f>(I159*100000)/((H159*L162*N159)-SUM(AI9:AI158))</f>
        <v>7.7906443289744685</v>
      </c>
      <c r="K172" s="42" t="s">
        <v>4</v>
      </c>
      <c r="L172" s="43">
        <f>E168</f>
        <v>1.4603724397375439</v>
      </c>
      <c r="M172" s="8"/>
      <c r="N172" s="12"/>
      <c r="P172" s="34" t="e">
        <f>IF(#REF!&gt;0,(I172*100000)/(#REF!*L$162*N172))</f>
        <v>#REF!</v>
      </c>
      <c r="Q172" s="95">
        <f>IF(E165&gt;0,DAYS360($J172,$L172))</f>
        <v>-6</v>
      </c>
      <c r="T172" s="37"/>
      <c r="U172" s="38"/>
    </row>
    <row r="173" spans="1:29" ht="6.75" customHeight="1" thickBot="1">
      <c r="A173" s="50"/>
      <c r="B173" s="71"/>
      <c r="C173" s="26"/>
      <c r="D173" s="21" t="s">
        <v>8</v>
      </c>
      <c r="E173" s="21"/>
      <c r="F173" s="21"/>
      <c r="G173" s="22"/>
      <c r="H173" s="23">
        <f>AVERAGE(P9:P158)</f>
        <v>8.2463259802699742</v>
      </c>
      <c r="I173" s="15"/>
      <c r="J173" s="30"/>
      <c r="K173" s="30"/>
      <c r="L173" s="30"/>
      <c r="M173" s="30"/>
      <c r="N173" s="16"/>
      <c r="P173" s="34" t="e">
        <f>IF(#REF!&gt;0,(I173*100000)/(#REF!*L$162*N173))</f>
        <v>#REF!</v>
      </c>
      <c r="Q173" s="95">
        <f>IF(E166&gt;0,DAYS360($J173,$L173))</f>
        <v>0</v>
      </c>
      <c r="T173" s="37"/>
      <c r="U173" s="38"/>
    </row>
    <row r="174" spans="1:29" s="50" customFormat="1">
      <c r="C174" s="10"/>
      <c r="D174" s="9"/>
      <c r="E174" s="9"/>
      <c r="F174" s="9"/>
      <c r="G174" s="9"/>
      <c r="H174" s="13"/>
      <c r="I174" s="13"/>
      <c r="J174" s="14"/>
      <c r="K174" s="14"/>
      <c r="L174" s="14"/>
      <c r="M174" s="14"/>
      <c r="N174" s="13"/>
      <c r="P174" s="34" t="b">
        <f t="shared" ref="P174:P205" si="82">IF(H174&gt;0,(I174*100000)/(H174*L$162*N174))</f>
        <v>0</v>
      </c>
      <c r="Q174" s="95">
        <f>IF(E167&gt;0,DAYS360($J174,$L174))</f>
        <v>0</v>
      </c>
      <c r="R174" s="34"/>
      <c r="S174" s="34"/>
      <c r="T174" s="37"/>
      <c r="U174" s="38"/>
      <c r="V174" s="34"/>
      <c r="W174" s="34"/>
      <c r="X174" s="34"/>
      <c r="Y174" s="34"/>
      <c r="Z174" s="51"/>
      <c r="AA174" s="51"/>
      <c r="AB174" s="51"/>
      <c r="AC174" s="51"/>
    </row>
    <row r="175" spans="1:29" s="50" customFormat="1">
      <c r="C175" s="10"/>
      <c r="D175" s="9"/>
      <c r="E175" s="9"/>
      <c r="F175" s="9"/>
      <c r="G175" s="9"/>
      <c r="H175" s="13"/>
      <c r="I175" s="13"/>
      <c r="J175" s="14"/>
      <c r="K175" s="14"/>
      <c r="L175" s="14"/>
      <c r="M175" s="14"/>
      <c r="N175" s="13"/>
      <c r="P175" s="34" t="b">
        <f t="shared" si="82"/>
        <v>0</v>
      </c>
      <c r="Q175" s="95">
        <f>IF(E168&gt;0,DAYS360($J175,$L175))</f>
        <v>0</v>
      </c>
      <c r="R175" s="34"/>
      <c r="S175" s="34"/>
      <c r="T175" s="37"/>
      <c r="U175" s="38"/>
      <c r="V175" s="34"/>
      <c r="W175" s="34"/>
      <c r="X175" s="34"/>
      <c r="Y175" s="34"/>
      <c r="Z175" s="51"/>
      <c r="AA175" s="51"/>
      <c r="AB175" s="51"/>
      <c r="AC175" s="51"/>
    </row>
    <row r="176" spans="1:29" s="50" customFormat="1">
      <c r="C176" s="10"/>
      <c r="D176" s="9"/>
      <c r="E176" s="9"/>
      <c r="F176" s="9"/>
      <c r="G176" s="9"/>
      <c r="H176" s="13"/>
      <c r="I176" s="13"/>
      <c r="J176" s="14"/>
      <c r="K176" s="14"/>
      <c r="L176" s="14"/>
      <c r="M176" s="14"/>
      <c r="N176" s="13"/>
      <c r="P176" s="34" t="b">
        <f t="shared" si="82"/>
        <v>0</v>
      </c>
      <c r="Q176" s="95" t="b">
        <f t="shared" ref="Q176:Q183" si="83">IF(H176&gt;0,DAYS360($J176,$L176))</f>
        <v>0</v>
      </c>
      <c r="R176" s="34"/>
      <c r="S176" s="34"/>
      <c r="T176" s="37"/>
      <c r="U176" s="38"/>
      <c r="V176" s="34"/>
      <c r="W176" s="34"/>
      <c r="X176" s="34"/>
      <c r="Y176" s="34"/>
      <c r="Z176" s="51"/>
      <c r="AA176" s="51"/>
      <c r="AB176" s="51"/>
      <c r="AC176" s="51"/>
    </row>
    <row r="177" spans="3:29" s="50" customFormat="1">
      <c r="C177" s="19"/>
      <c r="D177" s="9"/>
      <c r="E177" s="9"/>
      <c r="F177" s="9"/>
      <c r="G177" s="9"/>
      <c r="H177" s="13"/>
      <c r="I177" s="13"/>
      <c r="J177" s="14"/>
      <c r="K177" s="14"/>
      <c r="L177" s="14"/>
      <c r="M177" s="14"/>
      <c r="N177" s="13"/>
      <c r="P177" s="34" t="b">
        <f t="shared" si="82"/>
        <v>0</v>
      </c>
      <c r="Q177" s="95" t="b">
        <f t="shared" si="83"/>
        <v>0</v>
      </c>
      <c r="R177" s="34"/>
      <c r="S177" s="34"/>
      <c r="T177" s="37"/>
      <c r="U177" s="38"/>
      <c r="V177" s="34"/>
      <c r="W177" s="34"/>
      <c r="X177" s="34"/>
      <c r="Y177" s="34"/>
      <c r="Z177" s="51"/>
      <c r="AA177" s="51"/>
      <c r="AB177" s="51"/>
      <c r="AC177" s="51"/>
    </row>
    <row r="178" spans="3:29" s="50" customFormat="1">
      <c r="C178" s="19"/>
      <c r="D178" s="9"/>
      <c r="E178" s="9"/>
      <c r="F178" s="9"/>
      <c r="G178" s="9"/>
      <c r="H178" s="13"/>
      <c r="I178" s="13"/>
      <c r="J178" s="14"/>
      <c r="K178" s="14"/>
      <c r="L178" s="14"/>
      <c r="M178" s="14"/>
      <c r="N178" s="13"/>
      <c r="P178" s="34" t="b">
        <f t="shared" si="82"/>
        <v>0</v>
      </c>
      <c r="Q178" s="95" t="b">
        <f t="shared" si="83"/>
        <v>0</v>
      </c>
      <c r="R178" s="34"/>
      <c r="S178" s="34"/>
      <c r="T178" s="37"/>
      <c r="U178" s="38"/>
      <c r="V178" s="34"/>
      <c r="W178" s="34"/>
      <c r="X178" s="34"/>
      <c r="Y178" s="34"/>
      <c r="Z178" s="51"/>
      <c r="AA178" s="51"/>
      <c r="AB178" s="51"/>
      <c r="AC178" s="51"/>
    </row>
    <row r="179" spans="3:29" s="50" customFormat="1">
      <c r="C179" s="10"/>
      <c r="D179" s="9"/>
      <c r="E179" s="9"/>
      <c r="F179" s="9"/>
      <c r="G179" s="9"/>
      <c r="H179" s="13"/>
      <c r="I179" s="13"/>
      <c r="J179" s="14"/>
      <c r="K179" s="14"/>
      <c r="L179" s="14"/>
      <c r="M179" s="14"/>
      <c r="N179" s="13"/>
      <c r="P179" s="34" t="b">
        <f t="shared" si="82"/>
        <v>0</v>
      </c>
      <c r="Q179" s="95" t="b">
        <f t="shared" si="83"/>
        <v>0</v>
      </c>
      <c r="R179" s="34"/>
      <c r="S179" s="34"/>
      <c r="T179" s="37"/>
      <c r="U179" s="38"/>
      <c r="V179" s="34"/>
      <c r="W179" s="34"/>
      <c r="X179" s="34"/>
      <c r="Y179" s="34"/>
      <c r="Z179" s="51"/>
      <c r="AA179" s="51"/>
      <c r="AB179" s="51"/>
      <c r="AC179" s="51"/>
    </row>
    <row r="180" spans="3:29" s="50" customFormat="1">
      <c r="C180" s="10"/>
      <c r="D180" s="9"/>
      <c r="E180" s="9"/>
      <c r="F180" s="9"/>
      <c r="G180" s="9"/>
      <c r="H180" s="13"/>
      <c r="I180" s="13"/>
      <c r="J180" s="14"/>
      <c r="K180" s="14"/>
      <c r="L180" s="14"/>
      <c r="M180" s="14"/>
      <c r="N180" s="13"/>
      <c r="P180" s="34" t="b">
        <f t="shared" si="82"/>
        <v>0</v>
      </c>
      <c r="Q180" s="95" t="b">
        <f t="shared" si="83"/>
        <v>0</v>
      </c>
      <c r="R180" s="34"/>
      <c r="S180" s="34"/>
      <c r="T180" s="37"/>
      <c r="U180" s="38"/>
      <c r="V180" s="34"/>
      <c r="W180" s="34"/>
      <c r="X180" s="34"/>
      <c r="Y180" s="34"/>
      <c r="Z180" s="51"/>
      <c r="AA180" s="51"/>
      <c r="AB180" s="51"/>
      <c r="AC180" s="51"/>
    </row>
    <row r="181" spans="3:29" s="50" customFormat="1">
      <c r="C181" s="10"/>
      <c r="D181" s="9"/>
      <c r="E181" s="9"/>
      <c r="F181" s="9"/>
      <c r="G181" s="9"/>
      <c r="H181" s="13"/>
      <c r="I181" s="13"/>
      <c r="J181" s="14"/>
      <c r="K181" s="14"/>
      <c r="L181" s="14"/>
      <c r="M181" s="14"/>
      <c r="N181" s="13"/>
      <c r="P181" s="34" t="b">
        <f t="shared" si="82"/>
        <v>0</v>
      </c>
      <c r="Q181" s="95" t="b">
        <f t="shared" si="83"/>
        <v>0</v>
      </c>
      <c r="R181" s="34"/>
      <c r="S181" s="34"/>
      <c r="T181" s="37"/>
      <c r="U181" s="38"/>
      <c r="V181" s="34"/>
      <c r="W181" s="34"/>
      <c r="X181" s="34"/>
      <c r="Y181" s="34"/>
      <c r="Z181" s="51"/>
      <c r="AA181" s="51"/>
      <c r="AB181" s="51"/>
      <c r="AC181" s="51"/>
    </row>
    <row r="182" spans="3:29" s="50" customFormat="1">
      <c r="C182" s="10"/>
      <c r="D182" s="9"/>
      <c r="E182" s="9"/>
      <c r="F182" s="9"/>
      <c r="G182" s="9"/>
      <c r="H182" s="13"/>
      <c r="I182" s="13"/>
      <c r="J182" s="14"/>
      <c r="K182" s="14"/>
      <c r="L182" s="14"/>
      <c r="M182" s="14"/>
      <c r="N182" s="13"/>
      <c r="P182" s="34" t="b">
        <f t="shared" si="82"/>
        <v>0</v>
      </c>
      <c r="Q182" s="95" t="b">
        <f t="shared" si="83"/>
        <v>0</v>
      </c>
      <c r="R182" s="34"/>
      <c r="S182" s="34"/>
      <c r="T182" s="37"/>
      <c r="U182" s="38"/>
      <c r="V182" s="34"/>
      <c r="W182" s="34"/>
      <c r="X182" s="34"/>
      <c r="Y182" s="34"/>
      <c r="Z182" s="51"/>
      <c r="AA182" s="51"/>
      <c r="AB182" s="51"/>
      <c r="AC182" s="51"/>
    </row>
    <row r="183" spans="3:29" s="50" customFormat="1">
      <c r="C183" s="10"/>
      <c r="D183" s="9"/>
      <c r="E183" s="9"/>
      <c r="F183" s="9"/>
      <c r="G183" s="9"/>
      <c r="H183" s="13"/>
      <c r="I183" s="13"/>
      <c r="J183" s="14"/>
      <c r="K183" s="14"/>
      <c r="L183" s="14"/>
      <c r="M183" s="14"/>
      <c r="N183" s="13"/>
      <c r="P183" s="34" t="b">
        <f t="shared" si="82"/>
        <v>0</v>
      </c>
      <c r="Q183" s="95" t="b">
        <f t="shared" si="83"/>
        <v>0</v>
      </c>
      <c r="R183" s="34"/>
      <c r="S183" s="34"/>
      <c r="T183" s="37"/>
      <c r="U183" s="38"/>
      <c r="V183" s="34"/>
      <c r="W183" s="34"/>
      <c r="X183" s="34"/>
      <c r="Y183" s="34"/>
      <c r="Z183" s="51"/>
      <c r="AA183" s="51"/>
      <c r="AB183" s="51"/>
      <c r="AC183" s="51"/>
    </row>
    <row r="184" spans="3:29" s="50" customFormat="1">
      <c r="C184" s="10"/>
      <c r="D184" s="9"/>
      <c r="E184" s="9"/>
      <c r="F184" s="9"/>
      <c r="G184" s="9"/>
      <c r="H184" s="13"/>
      <c r="I184" s="13"/>
      <c r="J184" s="14"/>
      <c r="K184" s="14"/>
      <c r="L184" s="14"/>
      <c r="M184" s="14"/>
      <c r="N184" s="13"/>
      <c r="P184" s="34" t="b">
        <f t="shared" si="82"/>
        <v>0</v>
      </c>
      <c r="Q184" s="95" t="b">
        <f t="shared" ref="Q184:Q246" si="84">IF(H184&gt;0,DAYS360($J184,$L184))</f>
        <v>0</v>
      </c>
      <c r="R184" s="34"/>
      <c r="S184" s="34"/>
      <c r="T184" s="37"/>
      <c r="U184" s="38"/>
      <c r="V184" s="34"/>
      <c r="W184" s="34"/>
      <c r="X184" s="34"/>
      <c r="Y184" s="34"/>
      <c r="Z184" s="51"/>
      <c r="AA184" s="51"/>
      <c r="AB184" s="51"/>
      <c r="AC184" s="51"/>
    </row>
    <row r="185" spans="3:29" s="50" customFormat="1">
      <c r="C185" s="10"/>
      <c r="D185" s="9"/>
      <c r="E185" s="9"/>
      <c r="F185" s="9"/>
      <c r="G185" s="9"/>
      <c r="H185" s="13"/>
      <c r="I185" s="13"/>
      <c r="J185" s="14"/>
      <c r="K185" s="14"/>
      <c r="L185" s="14"/>
      <c r="M185" s="14"/>
      <c r="N185" s="13"/>
      <c r="P185" s="34" t="b">
        <f t="shared" si="82"/>
        <v>0</v>
      </c>
      <c r="Q185" s="95" t="b">
        <f t="shared" si="84"/>
        <v>0</v>
      </c>
      <c r="R185" s="34"/>
      <c r="S185" s="34"/>
      <c r="T185" s="37"/>
      <c r="U185" s="38"/>
      <c r="V185" s="34"/>
      <c r="W185" s="34"/>
      <c r="X185" s="34"/>
      <c r="Y185" s="34"/>
      <c r="Z185" s="51"/>
      <c r="AA185" s="51"/>
      <c r="AB185" s="51"/>
      <c r="AC185" s="51"/>
    </row>
    <row r="186" spans="3:29" s="50" customFormat="1">
      <c r="C186" s="10"/>
      <c r="D186" s="9"/>
      <c r="E186" s="9"/>
      <c r="F186" s="9"/>
      <c r="G186" s="9"/>
      <c r="H186" s="13"/>
      <c r="I186" s="13"/>
      <c r="J186" s="14"/>
      <c r="K186" s="14"/>
      <c r="L186" s="14"/>
      <c r="M186" s="14"/>
      <c r="N186" s="13"/>
      <c r="P186" s="34" t="b">
        <f t="shared" si="82"/>
        <v>0</v>
      </c>
      <c r="Q186" s="95" t="b">
        <f t="shared" si="84"/>
        <v>0</v>
      </c>
      <c r="R186" s="34"/>
      <c r="S186" s="34"/>
      <c r="T186" s="37"/>
      <c r="U186" s="38"/>
      <c r="V186" s="34"/>
      <c r="W186" s="34"/>
      <c r="X186" s="34"/>
      <c r="Y186" s="34"/>
      <c r="Z186" s="51"/>
      <c r="AA186" s="51"/>
      <c r="AB186" s="51"/>
      <c r="AC186" s="51"/>
    </row>
    <row r="187" spans="3:29" s="50" customFormat="1">
      <c r="C187" s="10"/>
      <c r="D187" s="9"/>
      <c r="E187" s="9"/>
      <c r="F187" s="9"/>
      <c r="G187" s="9"/>
      <c r="H187" s="13"/>
      <c r="I187" s="13"/>
      <c r="J187" s="14"/>
      <c r="K187" s="14"/>
      <c r="L187" s="14"/>
      <c r="M187" s="14"/>
      <c r="N187" s="13"/>
      <c r="P187" s="34" t="b">
        <f t="shared" si="82"/>
        <v>0</v>
      </c>
      <c r="Q187" s="95" t="b">
        <f t="shared" si="84"/>
        <v>0</v>
      </c>
      <c r="R187" s="34"/>
      <c r="S187" s="34"/>
      <c r="T187" s="37"/>
      <c r="U187" s="38"/>
      <c r="V187" s="34"/>
      <c r="W187" s="34"/>
      <c r="X187" s="34"/>
      <c r="Y187" s="34"/>
      <c r="Z187" s="51"/>
      <c r="AA187" s="51"/>
      <c r="AB187" s="51"/>
      <c r="AC187" s="51"/>
    </row>
    <row r="188" spans="3:29" s="50" customFormat="1">
      <c r="C188" s="10"/>
      <c r="D188" s="9"/>
      <c r="E188" s="9"/>
      <c r="F188" s="9"/>
      <c r="G188" s="9"/>
      <c r="H188" s="13"/>
      <c r="I188" s="13"/>
      <c r="J188" s="14"/>
      <c r="K188" s="14"/>
      <c r="L188" s="14"/>
      <c r="M188" s="14"/>
      <c r="N188" s="13"/>
      <c r="P188" s="34" t="b">
        <f t="shared" si="82"/>
        <v>0</v>
      </c>
      <c r="Q188" s="95" t="b">
        <f t="shared" si="84"/>
        <v>0</v>
      </c>
      <c r="R188" s="34"/>
      <c r="S188" s="34"/>
      <c r="T188" s="37"/>
      <c r="U188" s="38"/>
      <c r="V188" s="34"/>
      <c r="W188" s="34"/>
      <c r="X188" s="34"/>
      <c r="Y188" s="34"/>
      <c r="Z188" s="51"/>
      <c r="AA188" s="51"/>
      <c r="AB188" s="51"/>
      <c r="AC188" s="51"/>
    </row>
    <row r="189" spans="3:29" s="50" customFormat="1">
      <c r="C189" s="10"/>
      <c r="D189" s="9"/>
      <c r="E189" s="9"/>
      <c r="F189" s="9"/>
      <c r="G189" s="9"/>
      <c r="H189" s="13"/>
      <c r="I189" s="13"/>
      <c r="J189" s="14"/>
      <c r="K189" s="14"/>
      <c r="L189" s="14"/>
      <c r="M189" s="14"/>
      <c r="N189" s="13"/>
      <c r="P189" s="34" t="b">
        <f t="shared" si="82"/>
        <v>0</v>
      </c>
      <c r="Q189" s="95" t="b">
        <f t="shared" si="84"/>
        <v>0</v>
      </c>
      <c r="R189" s="34"/>
      <c r="S189" s="34"/>
      <c r="T189" s="37"/>
      <c r="U189" s="38"/>
      <c r="V189" s="34"/>
      <c r="W189" s="34"/>
      <c r="X189" s="34"/>
      <c r="Y189" s="34"/>
      <c r="Z189" s="51"/>
      <c r="AA189" s="51"/>
      <c r="AB189" s="51"/>
      <c r="AC189" s="51"/>
    </row>
    <row r="190" spans="3:29" s="50" customFormat="1">
      <c r="C190" s="10"/>
      <c r="D190" s="9"/>
      <c r="E190" s="9"/>
      <c r="F190" s="9"/>
      <c r="G190" s="9"/>
      <c r="H190" s="13"/>
      <c r="I190" s="13"/>
      <c r="J190" s="14"/>
      <c r="K190" s="14"/>
      <c r="L190" s="14"/>
      <c r="M190" s="14"/>
      <c r="N190" s="13"/>
      <c r="P190" s="34" t="b">
        <f t="shared" si="82"/>
        <v>0</v>
      </c>
      <c r="Q190" s="95" t="b">
        <f t="shared" si="84"/>
        <v>0</v>
      </c>
      <c r="R190" s="34"/>
      <c r="S190" s="34"/>
      <c r="T190" s="37"/>
      <c r="U190" s="38"/>
      <c r="V190" s="34"/>
      <c r="W190" s="34"/>
      <c r="X190" s="34"/>
      <c r="Y190" s="34"/>
      <c r="Z190" s="51"/>
      <c r="AA190" s="51"/>
      <c r="AB190" s="51"/>
      <c r="AC190" s="51"/>
    </row>
    <row r="191" spans="3:29" s="50" customFormat="1">
      <c r="C191" s="10"/>
      <c r="D191" s="9"/>
      <c r="E191" s="9"/>
      <c r="F191" s="9"/>
      <c r="G191" s="9"/>
      <c r="H191" s="13"/>
      <c r="I191" s="13"/>
      <c r="J191" s="14"/>
      <c r="K191" s="14"/>
      <c r="L191" s="14"/>
      <c r="M191" s="14"/>
      <c r="N191" s="13"/>
      <c r="P191" s="34" t="b">
        <f t="shared" si="82"/>
        <v>0</v>
      </c>
      <c r="Q191" s="95" t="b">
        <f t="shared" si="84"/>
        <v>0</v>
      </c>
      <c r="R191" s="34"/>
      <c r="S191" s="34"/>
      <c r="T191" s="37"/>
      <c r="U191" s="38"/>
      <c r="V191" s="34"/>
      <c r="W191" s="34"/>
      <c r="X191" s="34"/>
      <c r="Y191" s="34"/>
      <c r="Z191" s="51"/>
      <c r="AA191" s="51"/>
      <c r="AB191" s="51"/>
      <c r="AC191" s="51"/>
    </row>
    <row r="192" spans="3:29" s="50" customFormat="1">
      <c r="C192" s="10"/>
      <c r="D192" s="9"/>
      <c r="E192" s="9"/>
      <c r="F192" s="9"/>
      <c r="G192" s="9"/>
      <c r="H192" s="13"/>
      <c r="I192" s="13"/>
      <c r="J192" s="14"/>
      <c r="K192" s="14"/>
      <c r="L192" s="14"/>
      <c r="M192" s="14"/>
      <c r="N192" s="13"/>
      <c r="P192" s="34" t="b">
        <f t="shared" si="82"/>
        <v>0</v>
      </c>
      <c r="Q192" s="95" t="b">
        <f t="shared" si="84"/>
        <v>0</v>
      </c>
      <c r="R192" s="34"/>
      <c r="S192" s="34"/>
      <c r="T192" s="37"/>
      <c r="U192" s="38"/>
      <c r="V192" s="34"/>
      <c r="W192" s="34"/>
      <c r="X192" s="34"/>
      <c r="Y192" s="34"/>
      <c r="Z192" s="51"/>
      <c r="AA192" s="51"/>
      <c r="AB192" s="51"/>
      <c r="AC192" s="51"/>
    </row>
    <row r="193" spans="3:29" s="50" customFormat="1">
      <c r="C193" s="10"/>
      <c r="D193" s="9"/>
      <c r="E193" s="9"/>
      <c r="F193" s="9"/>
      <c r="G193" s="9"/>
      <c r="H193" s="13"/>
      <c r="I193" s="13"/>
      <c r="J193" s="14"/>
      <c r="K193" s="14"/>
      <c r="L193" s="14"/>
      <c r="M193" s="14"/>
      <c r="N193" s="13"/>
      <c r="P193" s="34" t="b">
        <f t="shared" si="82"/>
        <v>0</v>
      </c>
      <c r="Q193" s="95" t="b">
        <f t="shared" si="84"/>
        <v>0</v>
      </c>
      <c r="R193" s="34"/>
      <c r="S193" s="34"/>
      <c r="T193" s="37"/>
      <c r="U193" s="38"/>
      <c r="V193" s="34"/>
      <c r="W193" s="34"/>
      <c r="X193" s="34"/>
      <c r="Y193" s="34"/>
      <c r="Z193" s="51"/>
      <c r="AA193" s="51"/>
      <c r="AB193" s="51"/>
      <c r="AC193" s="51"/>
    </row>
    <row r="194" spans="3:29" s="50" customFormat="1">
      <c r="C194" s="10"/>
      <c r="D194" s="9"/>
      <c r="E194" s="9"/>
      <c r="F194" s="9"/>
      <c r="G194" s="9"/>
      <c r="H194" s="13"/>
      <c r="I194" s="13"/>
      <c r="J194" s="14"/>
      <c r="K194" s="14"/>
      <c r="L194" s="14"/>
      <c r="M194" s="14"/>
      <c r="N194" s="13"/>
      <c r="P194" s="34" t="b">
        <f t="shared" si="82"/>
        <v>0</v>
      </c>
      <c r="Q194" s="95" t="b">
        <f t="shared" si="84"/>
        <v>0</v>
      </c>
      <c r="R194" s="34"/>
      <c r="S194" s="34"/>
      <c r="T194" s="37"/>
      <c r="U194" s="38"/>
      <c r="V194" s="34"/>
      <c r="W194" s="34"/>
      <c r="X194" s="34"/>
      <c r="Y194" s="34"/>
      <c r="Z194" s="51"/>
      <c r="AA194" s="51"/>
      <c r="AB194" s="51"/>
      <c r="AC194" s="51"/>
    </row>
    <row r="195" spans="3:29" s="50" customFormat="1">
      <c r="C195" s="10"/>
      <c r="D195" s="9"/>
      <c r="E195" s="9"/>
      <c r="F195" s="9"/>
      <c r="G195" s="9"/>
      <c r="H195" s="13"/>
      <c r="I195" s="13"/>
      <c r="J195" s="14"/>
      <c r="K195" s="14"/>
      <c r="L195" s="14"/>
      <c r="M195" s="14"/>
      <c r="N195" s="13"/>
      <c r="P195" s="34" t="b">
        <f t="shared" si="82"/>
        <v>0</v>
      </c>
      <c r="Q195" s="95" t="b">
        <f t="shared" si="84"/>
        <v>0</v>
      </c>
      <c r="R195" s="34"/>
      <c r="S195" s="34"/>
      <c r="T195" s="34"/>
      <c r="U195" s="34"/>
      <c r="V195" s="34"/>
      <c r="W195" s="34"/>
      <c r="X195" s="34"/>
      <c r="Y195" s="34"/>
      <c r="Z195" s="51"/>
      <c r="AA195" s="51"/>
      <c r="AB195" s="51"/>
      <c r="AC195" s="51"/>
    </row>
    <row r="196" spans="3:29" s="50" customFormat="1">
      <c r="C196" s="10"/>
      <c r="D196" s="9"/>
      <c r="E196" s="9"/>
      <c r="F196" s="9"/>
      <c r="G196" s="9"/>
      <c r="H196" s="13"/>
      <c r="I196" s="13"/>
      <c r="J196" s="14"/>
      <c r="K196" s="14"/>
      <c r="L196" s="14"/>
      <c r="M196" s="14"/>
      <c r="N196" s="13"/>
      <c r="P196" s="34" t="b">
        <f t="shared" si="82"/>
        <v>0</v>
      </c>
      <c r="Q196" s="95" t="b">
        <f t="shared" si="84"/>
        <v>0</v>
      </c>
      <c r="R196" s="34"/>
      <c r="S196" s="34"/>
      <c r="T196" s="34"/>
      <c r="U196" s="34"/>
      <c r="V196" s="34"/>
      <c r="W196" s="34"/>
      <c r="X196" s="34"/>
      <c r="Y196" s="34"/>
      <c r="Z196" s="51"/>
      <c r="AA196" s="51"/>
      <c r="AB196" s="51"/>
      <c r="AC196" s="51"/>
    </row>
    <row r="197" spans="3:29" s="50" customFormat="1">
      <c r="C197" s="10"/>
      <c r="D197" s="9"/>
      <c r="E197" s="9"/>
      <c r="F197" s="9"/>
      <c r="G197" s="9"/>
      <c r="H197" s="13"/>
      <c r="I197" s="13"/>
      <c r="J197" s="14"/>
      <c r="K197" s="14"/>
      <c r="L197" s="14"/>
      <c r="M197" s="14"/>
      <c r="N197" s="13"/>
      <c r="P197" s="34" t="b">
        <f t="shared" si="82"/>
        <v>0</v>
      </c>
      <c r="Q197" s="95" t="b">
        <f t="shared" si="84"/>
        <v>0</v>
      </c>
      <c r="R197" s="34"/>
      <c r="S197" s="34"/>
      <c r="T197" s="37"/>
      <c r="U197" s="38"/>
      <c r="V197" s="34"/>
      <c r="W197" s="34"/>
      <c r="X197" s="34"/>
      <c r="Y197" s="34"/>
      <c r="Z197" s="51"/>
      <c r="AA197" s="51"/>
      <c r="AB197" s="51"/>
      <c r="AC197" s="51"/>
    </row>
    <row r="198" spans="3:29" s="50" customFormat="1">
      <c r="C198" s="10"/>
      <c r="D198" s="9"/>
      <c r="E198" s="9"/>
      <c r="F198" s="9"/>
      <c r="G198" s="9"/>
      <c r="H198" s="13"/>
      <c r="I198" s="13"/>
      <c r="J198" s="14"/>
      <c r="K198" s="14"/>
      <c r="L198" s="14"/>
      <c r="M198" s="14"/>
      <c r="N198" s="13"/>
      <c r="P198" s="34" t="b">
        <f t="shared" si="82"/>
        <v>0</v>
      </c>
      <c r="Q198" s="95" t="b">
        <f t="shared" si="84"/>
        <v>0</v>
      </c>
      <c r="R198" s="34"/>
      <c r="S198" s="34"/>
      <c r="T198" s="37"/>
      <c r="U198" s="38"/>
      <c r="V198" s="34"/>
      <c r="W198" s="34"/>
      <c r="X198" s="34"/>
      <c r="Y198" s="34"/>
      <c r="Z198" s="51"/>
      <c r="AA198" s="51"/>
      <c r="AB198" s="51"/>
      <c r="AC198" s="51"/>
    </row>
    <row r="199" spans="3:29" s="50" customFormat="1">
      <c r="C199" s="10"/>
      <c r="D199" s="9"/>
      <c r="E199" s="9"/>
      <c r="F199" s="9"/>
      <c r="G199" s="9"/>
      <c r="H199" s="13"/>
      <c r="I199" s="13"/>
      <c r="J199" s="14"/>
      <c r="K199" s="14"/>
      <c r="L199" s="14"/>
      <c r="M199" s="14"/>
      <c r="N199" s="13"/>
      <c r="P199" s="34" t="b">
        <f t="shared" si="82"/>
        <v>0</v>
      </c>
      <c r="Q199" s="95" t="b">
        <f t="shared" si="84"/>
        <v>0</v>
      </c>
      <c r="R199" s="34"/>
      <c r="S199" s="34"/>
      <c r="T199" s="37"/>
      <c r="U199" s="38"/>
      <c r="V199" s="34"/>
      <c r="W199" s="34"/>
      <c r="X199" s="34"/>
      <c r="Y199" s="34"/>
      <c r="Z199" s="51"/>
      <c r="AA199" s="51"/>
      <c r="AB199" s="51"/>
      <c r="AC199" s="51"/>
    </row>
    <row r="200" spans="3:29" s="50" customFormat="1">
      <c r="C200" s="10"/>
      <c r="D200" s="9"/>
      <c r="E200" s="9"/>
      <c r="F200" s="9"/>
      <c r="G200" s="9"/>
      <c r="H200" s="13"/>
      <c r="I200" s="13"/>
      <c r="J200" s="14"/>
      <c r="K200" s="14"/>
      <c r="L200" s="14"/>
      <c r="M200" s="14"/>
      <c r="N200" s="13"/>
      <c r="P200" s="34" t="b">
        <f t="shared" si="82"/>
        <v>0</v>
      </c>
      <c r="Q200" s="95" t="b">
        <f t="shared" si="84"/>
        <v>0</v>
      </c>
      <c r="R200" s="34"/>
      <c r="S200" s="34"/>
      <c r="T200" s="37"/>
      <c r="U200" s="38"/>
      <c r="V200" s="34"/>
      <c r="W200" s="34"/>
      <c r="X200" s="34"/>
      <c r="Y200" s="34"/>
      <c r="Z200" s="51"/>
      <c r="AA200" s="51"/>
      <c r="AB200" s="51"/>
      <c r="AC200" s="51"/>
    </row>
    <row r="201" spans="3:29" s="50" customFormat="1">
      <c r="C201" s="10"/>
      <c r="D201" s="9"/>
      <c r="E201" s="9"/>
      <c r="F201" s="9"/>
      <c r="G201" s="9"/>
      <c r="H201" s="13"/>
      <c r="I201" s="13"/>
      <c r="J201" s="14"/>
      <c r="K201" s="14"/>
      <c r="L201" s="14"/>
      <c r="M201" s="14"/>
      <c r="N201" s="13"/>
      <c r="P201" s="34" t="b">
        <f t="shared" si="82"/>
        <v>0</v>
      </c>
      <c r="Q201" s="95" t="b">
        <f t="shared" si="84"/>
        <v>0</v>
      </c>
      <c r="R201" s="34"/>
      <c r="S201" s="34"/>
      <c r="T201" s="37"/>
      <c r="U201" s="38"/>
      <c r="V201" s="34"/>
      <c r="W201" s="34"/>
      <c r="X201" s="34"/>
      <c r="Y201" s="34"/>
      <c r="Z201" s="51"/>
      <c r="AA201" s="51"/>
      <c r="AB201" s="51"/>
      <c r="AC201" s="51"/>
    </row>
    <row r="202" spans="3:29" s="50" customFormat="1">
      <c r="C202" s="10"/>
      <c r="D202" s="9"/>
      <c r="E202" s="9"/>
      <c r="F202" s="9"/>
      <c r="G202" s="9"/>
      <c r="H202" s="13"/>
      <c r="I202" s="13"/>
      <c r="J202" s="14"/>
      <c r="K202" s="14"/>
      <c r="L202" s="14"/>
      <c r="M202" s="14"/>
      <c r="N202" s="13"/>
      <c r="P202" s="34" t="b">
        <f t="shared" si="82"/>
        <v>0</v>
      </c>
      <c r="Q202" s="95" t="b">
        <f t="shared" si="84"/>
        <v>0</v>
      </c>
      <c r="R202" s="34"/>
      <c r="S202" s="34"/>
      <c r="T202" s="37"/>
      <c r="U202" s="38"/>
      <c r="V202" s="34"/>
      <c r="W202" s="34"/>
      <c r="X202" s="34"/>
      <c r="Y202" s="34"/>
      <c r="Z202" s="51"/>
      <c r="AA202" s="51"/>
      <c r="AB202" s="51"/>
      <c r="AC202" s="51"/>
    </row>
    <row r="203" spans="3:29" s="50" customFormat="1">
      <c r="C203" s="10"/>
      <c r="D203" s="9"/>
      <c r="E203" s="9"/>
      <c r="F203" s="9"/>
      <c r="G203" s="9"/>
      <c r="H203" s="13"/>
      <c r="I203" s="13"/>
      <c r="J203" s="14"/>
      <c r="K203" s="14"/>
      <c r="L203" s="14"/>
      <c r="M203" s="14"/>
      <c r="N203" s="13"/>
      <c r="P203" s="34" t="b">
        <f t="shared" si="82"/>
        <v>0</v>
      </c>
      <c r="Q203" s="95" t="b">
        <f t="shared" si="84"/>
        <v>0</v>
      </c>
      <c r="R203" s="34"/>
      <c r="S203" s="34"/>
      <c r="T203" s="37"/>
      <c r="U203" s="38"/>
      <c r="V203" s="34"/>
      <c r="W203" s="34"/>
      <c r="X203" s="34"/>
      <c r="Y203" s="34"/>
      <c r="Z203" s="51"/>
      <c r="AA203" s="51"/>
      <c r="AB203" s="51"/>
      <c r="AC203" s="51"/>
    </row>
    <row r="204" spans="3:29" s="50" customFormat="1">
      <c r="C204" s="10"/>
      <c r="D204" s="9"/>
      <c r="E204" s="9"/>
      <c r="F204" s="9"/>
      <c r="G204" s="9"/>
      <c r="H204" s="13"/>
      <c r="I204" s="13"/>
      <c r="J204" s="14"/>
      <c r="K204" s="14"/>
      <c r="L204" s="14"/>
      <c r="M204" s="14"/>
      <c r="N204" s="13"/>
      <c r="P204" s="34" t="b">
        <f t="shared" si="82"/>
        <v>0</v>
      </c>
      <c r="Q204" s="95" t="b">
        <f t="shared" si="84"/>
        <v>0</v>
      </c>
      <c r="R204" s="34"/>
      <c r="S204" s="34"/>
      <c r="T204" s="37"/>
      <c r="U204" s="38"/>
      <c r="V204" s="34"/>
      <c r="W204" s="34"/>
      <c r="X204" s="34"/>
      <c r="Y204" s="34"/>
      <c r="Z204" s="51"/>
      <c r="AA204" s="51"/>
      <c r="AB204" s="51"/>
      <c r="AC204" s="51"/>
    </row>
    <row r="205" spans="3:29" s="50" customFormat="1">
      <c r="C205" s="10"/>
      <c r="D205" s="9"/>
      <c r="E205" s="9"/>
      <c r="F205" s="9"/>
      <c r="G205" s="9"/>
      <c r="H205" s="13"/>
      <c r="I205" s="13"/>
      <c r="J205" s="14"/>
      <c r="K205" s="14"/>
      <c r="L205" s="14"/>
      <c r="M205" s="14"/>
      <c r="N205" s="13"/>
      <c r="P205" s="34" t="b">
        <f t="shared" si="82"/>
        <v>0</v>
      </c>
      <c r="Q205" s="95" t="b">
        <f t="shared" si="84"/>
        <v>0</v>
      </c>
      <c r="R205" s="34"/>
      <c r="S205" s="34"/>
      <c r="T205" s="37"/>
      <c r="U205" s="38"/>
      <c r="V205" s="34"/>
      <c r="W205" s="34"/>
      <c r="X205" s="34"/>
      <c r="Y205" s="34"/>
      <c r="Z205" s="51"/>
      <c r="AA205" s="51"/>
      <c r="AB205" s="51"/>
      <c r="AC205" s="51"/>
    </row>
    <row r="206" spans="3:29" s="50" customFormat="1">
      <c r="C206" s="10"/>
      <c r="D206" s="9"/>
      <c r="E206" s="9"/>
      <c r="F206" s="9"/>
      <c r="G206" s="9"/>
      <c r="H206" s="13"/>
      <c r="I206" s="13"/>
      <c r="J206" s="14"/>
      <c r="K206" s="14"/>
      <c r="L206" s="14"/>
      <c r="M206" s="14"/>
      <c r="N206" s="13"/>
      <c r="P206" s="34" t="b">
        <f t="shared" ref="P206:P237" si="85">IF(H206&gt;0,(I206*100000)/(H206*L$162*N206))</f>
        <v>0</v>
      </c>
      <c r="Q206" s="95" t="b">
        <f t="shared" si="84"/>
        <v>0</v>
      </c>
      <c r="R206" s="34"/>
      <c r="S206" s="34"/>
      <c r="T206" s="37"/>
      <c r="U206" s="38"/>
      <c r="V206" s="34"/>
      <c r="W206" s="34"/>
      <c r="X206" s="34"/>
      <c r="Y206" s="34"/>
      <c r="Z206" s="51"/>
      <c r="AA206" s="51"/>
      <c r="AB206" s="51"/>
      <c r="AC206" s="51"/>
    </row>
    <row r="207" spans="3:29" s="50" customFormat="1">
      <c r="C207" s="10"/>
      <c r="D207" s="9"/>
      <c r="E207" s="9"/>
      <c r="F207" s="9"/>
      <c r="G207" s="9"/>
      <c r="H207" s="13"/>
      <c r="I207" s="13"/>
      <c r="J207" s="14"/>
      <c r="K207" s="14"/>
      <c r="L207" s="14"/>
      <c r="M207" s="14"/>
      <c r="N207" s="13"/>
      <c r="P207" s="34" t="b">
        <f t="shared" si="85"/>
        <v>0</v>
      </c>
      <c r="Q207" s="95" t="b">
        <f t="shared" si="84"/>
        <v>0</v>
      </c>
      <c r="R207" s="34"/>
      <c r="S207" s="34"/>
      <c r="T207" s="37"/>
      <c r="U207" s="38"/>
      <c r="V207" s="34"/>
      <c r="W207" s="34"/>
      <c r="X207" s="34"/>
      <c r="Y207" s="34"/>
      <c r="Z207" s="51"/>
      <c r="AA207" s="51"/>
      <c r="AB207" s="51"/>
      <c r="AC207" s="51"/>
    </row>
    <row r="208" spans="3:29" s="50" customFormat="1">
      <c r="C208" s="10"/>
      <c r="D208" s="9"/>
      <c r="E208" s="9"/>
      <c r="F208" s="9"/>
      <c r="G208" s="9"/>
      <c r="H208" s="13"/>
      <c r="I208" s="13"/>
      <c r="J208" s="14"/>
      <c r="K208" s="14"/>
      <c r="L208" s="14"/>
      <c r="M208" s="14"/>
      <c r="N208" s="13"/>
      <c r="P208" s="34" t="b">
        <f t="shared" si="85"/>
        <v>0</v>
      </c>
      <c r="Q208" s="95" t="b">
        <f t="shared" si="84"/>
        <v>0</v>
      </c>
      <c r="R208" s="34"/>
      <c r="S208" s="34"/>
      <c r="T208" s="37"/>
      <c r="U208" s="38"/>
      <c r="V208" s="34"/>
      <c r="W208" s="34"/>
      <c r="X208" s="34"/>
      <c r="Y208" s="34"/>
      <c r="Z208" s="51"/>
      <c r="AA208" s="51"/>
      <c r="AB208" s="51"/>
      <c r="AC208" s="51"/>
    </row>
    <row r="209" spans="3:29" s="50" customFormat="1">
      <c r="C209" s="10"/>
      <c r="D209" s="9"/>
      <c r="E209" s="9"/>
      <c r="F209" s="9"/>
      <c r="G209" s="9"/>
      <c r="H209" s="13"/>
      <c r="I209" s="13"/>
      <c r="J209" s="14"/>
      <c r="K209" s="14"/>
      <c r="L209" s="14"/>
      <c r="M209" s="14"/>
      <c r="N209" s="13"/>
      <c r="P209" s="34" t="b">
        <f t="shared" si="85"/>
        <v>0</v>
      </c>
      <c r="Q209" s="95" t="b">
        <f t="shared" si="84"/>
        <v>0</v>
      </c>
      <c r="R209" s="34"/>
      <c r="S209" s="34"/>
      <c r="T209" s="37"/>
      <c r="U209" s="38"/>
      <c r="V209" s="34"/>
      <c r="W209" s="34"/>
      <c r="X209" s="34"/>
      <c r="Y209" s="34"/>
      <c r="Z209" s="51"/>
      <c r="AA209" s="51"/>
      <c r="AB209" s="51"/>
      <c r="AC209" s="51"/>
    </row>
    <row r="210" spans="3:29" s="50" customFormat="1">
      <c r="C210" s="10"/>
      <c r="D210" s="9"/>
      <c r="E210" s="9"/>
      <c r="F210" s="9"/>
      <c r="G210" s="9"/>
      <c r="H210" s="13"/>
      <c r="I210" s="13"/>
      <c r="J210" s="14"/>
      <c r="K210" s="14"/>
      <c r="L210" s="14"/>
      <c r="M210" s="14"/>
      <c r="N210" s="13"/>
      <c r="P210" s="34" t="b">
        <f t="shared" si="85"/>
        <v>0</v>
      </c>
      <c r="Q210" s="95" t="b">
        <f t="shared" si="84"/>
        <v>0</v>
      </c>
      <c r="R210" s="34"/>
      <c r="S210" s="34"/>
      <c r="T210" s="37"/>
      <c r="U210" s="38"/>
      <c r="V210" s="34"/>
      <c r="W210" s="34"/>
      <c r="X210" s="34"/>
      <c r="Y210" s="34"/>
      <c r="Z210" s="51"/>
      <c r="AA210" s="51"/>
      <c r="AB210" s="51"/>
      <c r="AC210" s="51"/>
    </row>
    <row r="211" spans="3:29" s="50" customFormat="1">
      <c r="C211" s="10"/>
      <c r="D211" s="9"/>
      <c r="E211" s="9"/>
      <c r="F211" s="9"/>
      <c r="G211" s="9"/>
      <c r="H211" s="13"/>
      <c r="I211" s="13"/>
      <c r="J211" s="14"/>
      <c r="K211" s="14"/>
      <c r="L211" s="14"/>
      <c r="M211" s="14"/>
      <c r="N211" s="13"/>
      <c r="P211" s="34" t="b">
        <f t="shared" si="85"/>
        <v>0</v>
      </c>
      <c r="Q211" s="95" t="b">
        <f t="shared" si="84"/>
        <v>0</v>
      </c>
      <c r="R211" s="34"/>
      <c r="S211" s="34"/>
      <c r="T211" s="37"/>
      <c r="U211" s="38"/>
      <c r="V211" s="34"/>
      <c r="W211" s="34"/>
      <c r="X211" s="34"/>
      <c r="Y211" s="34"/>
      <c r="Z211" s="51"/>
      <c r="AA211" s="51"/>
      <c r="AB211" s="51"/>
      <c r="AC211" s="51"/>
    </row>
    <row r="212" spans="3:29" s="50" customFormat="1">
      <c r="C212" s="10"/>
      <c r="D212" s="9"/>
      <c r="E212" s="9"/>
      <c r="F212" s="9"/>
      <c r="G212" s="9"/>
      <c r="H212" s="13"/>
      <c r="I212" s="13"/>
      <c r="J212" s="14"/>
      <c r="K212" s="14"/>
      <c r="L212" s="14"/>
      <c r="M212" s="14"/>
      <c r="N212" s="13"/>
      <c r="P212" s="34" t="b">
        <f t="shared" si="85"/>
        <v>0</v>
      </c>
      <c r="Q212" s="95" t="b">
        <f t="shared" si="84"/>
        <v>0</v>
      </c>
      <c r="R212" s="34"/>
      <c r="S212" s="34"/>
      <c r="T212" s="37"/>
      <c r="U212" s="38"/>
      <c r="V212" s="34"/>
      <c r="W212" s="34"/>
      <c r="X212" s="34"/>
      <c r="Y212" s="34"/>
      <c r="Z212" s="51"/>
      <c r="AA212" s="51"/>
      <c r="AB212" s="51"/>
      <c r="AC212" s="51"/>
    </row>
    <row r="213" spans="3:29" s="50" customFormat="1">
      <c r="C213" s="10"/>
      <c r="D213" s="9"/>
      <c r="E213" s="9"/>
      <c r="F213" s="9"/>
      <c r="G213" s="9"/>
      <c r="H213" s="13"/>
      <c r="I213" s="13"/>
      <c r="J213" s="14"/>
      <c r="K213" s="14"/>
      <c r="L213" s="14"/>
      <c r="M213" s="14"/>
      <c r="N213" s="13"/>
      <c r="P213" s="34" t="b">
        <f t="shared" si="85"/>
        <v>0</v>
      </c>
      <c r="Q213" s="95" t="b">
        <f t="shared" si="84"/>
        <v>0</v>
      </c>
      <c r="R213" s="34"/>
      <c r="S213" s="34"/>
      <c r="T213" s="34"/>
      <c r="U213" s="34"/>
      <c r="V213" s="34"/>
      <c r="W213" s="34"/>
      <c r="X213" s="34"/>
      <c r="Y213" s="34"/>
      <c r="Z213" s="51"/>
      <c r="AA213" s="51"/>
      <c r="AB213" s="51"/>
      <c r="AC213" s="51"/>
    </row>
    <row r="214" spans="3:29" s="50" customFormat="1">
      <c r="C214" s="10"/>
      <c r="D214" s="9"/>
      <c r="E214" s="9"/>
      <c r="F214" s="9"/>
      <c r="G214" s="9"/>
      <c r="H214" s="13"/>
      <c r="I214" s="13"/>
      <c r="J214" s="14"/>
      <c r="K214" s="14"/>
      <c r="L214" s="14"/>
      <c r="M214" s="14"/>
      <c r="N214" s="13"/>
      <c r="P214" s="34" t="b">
        <f t="shared" si="85"/>
        <v>0</v>
      </c>
      <c r="Q214" s="95" t="b">
        <f t="shared" si="84"/>
        <v>0</v>
      </c>
      <c r="R214" s="34"/>
      <c r="S214" s="34"/>
      <c r="T214" s="34"/>
      <c r="U214" s="34"/>
      <c r="V214" s="34"/>
      <c r="W214" s="34"/>
      <c r="X214" s="34"/>
      <c r="Y214" s="34"/>
      <c r="Z214" s="51"/>
      <c r="AA214" s="51"/>
      <c r="AB214" s="51"/>
      <c r="AC214" s="51"/>
    </row>
    <row r="215" spans="3:29" s="50" customFormat="1">
      <c r="C215" s="10"/>
      <c r="D215" s="9"/>
      <c r="E215" s="9"/>
      <c r="F215" s="9"/>
      <c r="G215" s="9"/>
      <c r="H215" s="13"/>
      <c r="I215" s="13"/>
      <c r="J215" s="14"/>
      <c r="K215" s="14"/>
      <c r="L215" s="14"/>
      <c r="M215" s="14"/>
      <c r="N215" s="13"/>
      <c r="P215" s="34" t="b">
        <f t="shared" si="85"/>
        <v>0</v>
      </c>
      <c r="Q215" s="95" t="b">
        <f t="shared" si="84"/>
        <v>0</v>
      </c>
      <c r="R215" s="34"/>
      <c r="S215" s="34"/>
      <c r="T215" s="37"/>
      <c r="U215" s="38"/>
      <c r="V215" s="34"/>
      <c r="W215" s="34"/>
      <c r="X215" s="34"/>
      <c r="Y215" s="34"/>
      <c r="Z215" s="51"/>
      <c r="AA215" s="51"/>
      <c r="AB215" s="51"/>
      <c r="AC215" s="51"/>
    </row>
    <row r="216" spans="3:29" s="50" customFormat="1">
      <c r="C216" s="10"/>
      <c r="D216" s="9"/>
      <c r="E216" s="9"/>
      <c r="F216" s="9"/>
      <c r="G216" s="9"/>
      <c r="H216" s="13"/>
      <c r="I216" s="13"/>
      <c r="J216" s="14"/>
      <c r="K216" s="14"/>
      <c r="L216" s="14"/>
      <c r="M216" s="14"/>
      <c r="N216" s="13"/>
      <c r="P216" s="34" t="b">
        <f t="shared" si="85"/>
        <v>0</v>
      </c>
      <c r="Q216" s="95" t="b">
        <f t="shared" si="84"/>
        <v>0</v>
      </c>
      <c r="R216" s="34"/>
      <c r="S216" s="34"/>
      <c r="T216" s="37"/>
      <c r="U216" s="38"/>
      <c r="V216" s="34"/>
      <c r="W216" s="34"/>
      <c r="X216" s="34"/>
      <c r="Y216" s="34"/>
      <c r="Z216" s="51"/>
      <c r="AA216" s="51"/>
      <c r="AB216" s="51"/>
      <c r="AC216" s="51"/>
    </row>
    <row r="217" spans="3:29" s="50" customFormat="1">
      <c r="C217" s="10"/>
      <c r="D217" s="9"/>
      <c r="E217" s="9"/>
      <c r="F217" s="9"/>
      <c r="G217" s="9"/>
      <c r="H217" s="13"/>
      <c r="I217" s="13"/>
      <c r="J217" s="14"/>
      <c r="K217" s="14"/>
      <c r="L217" s="14"/>
      <c r="M217" s="14"/>
      <c r="N217" s="13"/>
      <c r="P217" s="34" t="b">
        <f t="shared" si="85"/>
        <v>0</v>
      </c>
      <c r="Q217" s="95" t="b">
        <f t="shared" si="84"/>
        <v>0</v>
      </c>
      <c r="R217" s="34"/>
      <c r="S217" s="34"/>
      <c r="T217" s="34"/>
      <c r="U217" s="34"/>
      <c r="V217" s="34"/>
      <c r="W217" s="34"/>
      <c r="X217" s="34"/>
      <c r="Y217" s="34"/>
      <c r="Z217" s="51"/>
      <c r="AA217" s="51"/>
      <c r="AB217" s="51"/>
      <c r="AC217" s="51"/>
    </row>
    <row r="218" spans="3:29" s="50" customFormat="1">
      <c r="C218" s="10"/>
      <c r="D218" s="9"/>
      <c r="E218" s="9"/>
      <c r="F218" s="9"/>
      <c r="G218" s="9"/>
      <c r="H218" s="13"/>
      <c r="I218" s="13"/>
      <c r="J218" s="14"/>
      <c r="K218" s="14"/>
      <c r="L218" s="14"/>
      <c r="M218" s="14"/>
      <c r="N218" s="13"/>
      <c r="P218" s="34" t="b">
        <f t="shared" si="85"/>
        <v>0</v>
      </c>
      <c r="Q218" s="95" t="b">
        <f t="shared" si="84"/>
        <v>0</v>
      </c>
      <c r="R218" s="34"/>
      <c r="S218" s="34"/>
      <c r="T218" s="34"/>
      <c r="U218" s="34"/>
      <c r="V218" s="34"/>
      <c r="W218" s="34"/>
      <c r="X218" s="34"/>
      <c r="Y218" s="34"/>
      <c r="Z218" s="51"/>
      <c r="AA218" s="51"/>
      <c r="AB218" s="51"/>
      <c r="AC218" s="51"/>
    </row>
    <row r="219" spans="3:29" s="50" customFormat="1">
      <c r="C219" s="10"/>
      <c r="D219" s="9"/>
      <c r="E219" s="9"/>
      <c r="F219" s="9"/>
      <c r="G219" s="9"/>
      <c r="H219" s="13"/>
      <c r="I219" s="13"/>
      <c r="J219" s="14"/>
      <c r="K219" s="14"/>
      <c r="L219" s="14"/>
      <c r="M219" s="14"/>
      <c r="N219" s="13"/>
      <c r="P219" s="34" t="b">
        <f t="shared" si="85"/>
        <v>0</v>
      </c>
      <c r="Q219" s="95" t="b">
        <f t="shared" si="84"/>
        <v>0</v>
      </c>
      <c r="R219" s="34"/>
      <c r="S219" s="34"/>
      <c r="T219" s="37"/>
      <c r="U219" s="38"/>
      <c r="V219" s="34"/>
      <c r="W219" s="34"/>
      <c r="X219" s="34"/>
      <c r="Y219" s="34"/>
      <c r="Z219" s="51"/>
      <c r="AA219" s="51"/>
      <c r="AB219" s="51"/>
      <c r="AC219" s="51"/>
    </row>
    <row r="220" spans="3:29" s="50" customFormat="1">
      <c r="C220" s="10"/>
      <c r="D220" s="9"/>
      <c r="E220" s="9"/>
      <c r="F220" s="9"/>
      <c r="G220" s="9"/>
      <c r="H220" s="13"/>
      <c r="I220" s="13"/>
      <c r="J220" s="14"/>
      <c r="K220" s="14"/>
      <c r="L220" s="14"/>
      <c r="M220" s="14"/>
      <c r="N220" s="13"/>
      <c r="P220" s="34" t="b">
        <f t="shared" si="85"/>
        <v>0</v>
      </c>
      <c r="Q220" s="95" t="b">
        <f t="shared" si="84"/>
        <v>0</v>
      </c>
      <c r="R220" s="34"/>
      <c r="S220" s="34"/>
      <c r="T220" s="37"/>
      <c r="U220" s="38"/>
      <c r="V220" s="34"/>
      <c r="W220" s="34"/>
      <c r="X220" s="34"/>
      <c r="Y220" s="34"/>
      <c r="Z220" s="51"/>
      <c r="AA220" s="51"/>
      <c r="AB220" s="51"/>
      <c r="AC220" s="51"/>
    </row>
    <row r="221" spans="3:29" s="50" customFormat="1">
      <c r="C221" s="10"/>
      <c r="D221" s="9"/>
      <c r="E221" s="9"/>
      <c r="F221" s="9"/>
      <c r="G221" s="9"/>
      <c r="H221" s="13"/>
      <c r="I221" s="13"/>
      <c r="J221" s="14"/>
      <c r="K221" s="14"/>
      <c r="L221" s="14"/>
      <c r="M221" s="14"/>
      <c r="N221" s="13"/>
      <c r="P221" s="34" t="b">
        <f t="shared" si="85"/>
        <v>0</v>
      </c>
      <c r="Q221" s="95" t="b">
        <f t="shared" si="84"/>
        <v>0</v>
      </c>
      <c r="R221" s="34"/>
      <c r="S221" s="34"/>
      <c r="T221" s="37"/>
      <c r="U221" s="38"/>
      <c r="V221" s="34"/>
      <c r="W221" s="34"/>
      <c r="X221" s="34"/>
      <c r="Y221" s="34"/>
      <c r="Z221" s="51"/>
      <c r="AA221" s="51"/>
      <c r="AB221" s="51"/>
      <c r="AC221" s="51"/>
    </row>
    <row r="222" spans="3:29" s="50" customFormat="1">
      <c r="C222" s="10"/>
      <c r="D222" s="9"/>
      <c r="E222" s="9"/>
      <c r="F222" s="9"/>
      <c r="G222" s="9"/>
      <c r="H222" s="13"/>
      <c r="I222" s="13"/>
      <c r="J222" s="14"/>
      <c r="K222" s="14"/>
      <c r="L222" s="14"/>
      <c r="M222" s="14"/>
      <c r="N222" s="13"/>
      <c r="P222" s="34" t="b">
        <f t="shared" si="85"/>
        <v>0</v>
      </c>
      <c r="Q222" s="95" t="b">
        <f t="shared" si="84"/>
        <v>0</v>
      </c>
      <c r="R222" s="34"/>
      <c r="S222" s="34"/>
      <c r="T222" s="37"/>
      <c r="U222" s="38"/>
      <c r="V222" s="34"/>
      <c r="W222" s="34"/>
      <c r="X222" s="34"/>
      <c r="Y222" s="34"/>
      <c r="Z222" s="51"/>
      <c r="AA222" s="51"/>
      <c r="AB222" s="51"/>
      <c r="AC222" s="51"/>
    </row>
    <row r="223" spans="3:29" s="50" customFormat="1">
      <c r="C223" s="10"/>
      <c r="D223" s="9"/>
      <c r="E223" s="9"/>
      <c r="F223" s="9"/>
      <c r="G223" s="9"/>
      <c r="H223" s="13"/>
      <c r="I223" s="13"/>
      <c r="J223" s="14"/>
      <c r="K223" s="14"/>
      <c r="L223" s="14"/>
      <c r="M223" s="14"/>
      <c r="N223" s="13"/>
      <c r="P223" s="34" t="b">
        <f t="shared" si="85"/>
        <v>0</v>
      </c>
      <c r="Q223" s="95" t="b">
        <f t="shared" si="84"/>
        <v>0</v>
      </c>
      <c r="R223" s="34"/>
      <c r="S223" s="34"/>
      <c r="T223" s="37"/>
      <c r="U223" s="38"/>
      <c r="V223" s="34"/>
      <c r="W223" s="34"/>
      <c r="X223" s="34"/>
      <c r="Y223" s="34"/>
      <c r="Z223" s="51"/>
      <c r="AA223" s="51"/>
      <c r="AB223" s="51"/>
      <c r="AC223" s="51"/>
    </row>
    <row r="224" spans="3:29" s="50" customFormat="1">
      <c r="C224" s="10"/>
      <c r="D224" s="9"/>
      <c r="E224" s="9"/>
      <c r="F224" s="9"/>
      <c r="G224" s="9"/>
      <c r="H224" s="13"/>
      <c r="I224" s="13"/>
      <c r="J224" s="14"/>
      <c r="K224" s="14"/>
      <c r="L224" s="14"/>
      <c r="M224" s="14"/>
      <c r="N224" s="13"/>
      <c r="P224" s="34" t="b">
        <f t="shared" si="85"/>
        <v>0</v>
      </c>
      <c r="Q224" s="95" t="b">
        <f t="shared" si="84"/>
        <v>0</v>
      </c>
      <c r="R224" s="34"/>
      <c r="S224" s="34"/>
      <c r="T224" s="37"/>
      <c r="U224" s="38"/>
      <c r="V224" s="34"/>
      <c r="W224" s="34"/>
      <c r="X224" s="34"/>
      <c r="Y224" s="34"/>
      <c r="Z224" s="51"/>
      <c r="AA224" s="51"/>
      <c r="AB224" s="51"/>
      <c r="AC224" s="51"/>
    </row>
    <row r="225" spans="3:29" s="50" customFormat="1">
      <c r="C225" s="10"/>
      <c r="D225" s="9"/>
      <c r="E225" s="9"/>
      <c r="F225" s="9"/>
      <c r="G225" s="9"/>
      <c r="H225" s="13"/>
      <c r="I225" s="13"/>
      <c r="J225" s="14"/>
      <c r="K225" s="14"/>
      <c r="L225" s="14"/>
      <c r="M225" s="14"/>
      <c r="N225" s="13"/>
      <c r="P225" s="34" t="b">
        <f t="shared" si="85"/>
        <v>0</v>
      </c>
      <c r="Q225" s="95" t="b">
        <f t="shared" si="84"/>
        <v>0</v>
      </c>
      <c r="R225" s="34"/>
      <c r="S225" s="34"/>
      <c r="T225" s="37"/>
      <c r="U225" s="38"/>
      <c r="V225" s="34"/>
      <c r="W225" s="34"/>
      <c r="X225" s="34"/>
      <c r="Y225" s="34"/>
      <c r="Z225" s="51"/>
      <c r="AA225" s="51"/>
      <c r="AB225" s="51"/>
      <c r="AC225" s="51"/>
    </row>
    <row r="226" spans="3:29" s="50" customFormat="1">
      <c r="C226" s="10"/>
      <c r="D226" s="9"/>
      <c r="E226" s="9"/>
      <c r="F226" s="9"/>
      <c r="G226" s="9"/>
      <c r="H226" s="13"/>
      <c r="I226" s="13"/>
      <c r="J226" s="14"/>
      <c r="K226" s="14"/>
      <c r="L226" s="14"/>
      <c r="M226" s="14"/>
      <c r="N226" s="13"/>
      <c r="P226" s="34" t="b">
        <f t="shared" si="85"/>
        <v>0</v>
      </c>
      <c r="Q226" s="95" t="b">
        <f t="shared" si="84"/>
        <v>0</v>
      </c>
      <c r="R226" s="34"/>
      <c r="S226" s="34"/>
      <c r="T226" s="37"/>
      <c r="U226" s="38"/>
      <c r="V226" s="34"/>
      <c r="W226" s="34"/>
      <c r="X226" s="34"/>
      <c r="Y226" s="34"/>
      <c r="Z226" s="51"/>
      <c r="AA226" s="51"/>
      <c r="AB226" s="51"/>
      <c r="AC226" s="51"/>
    </row>
    <row r="227" spans="3:29" s="50" customFormat="1">
      <c r="C227" s="10"/>
      <c r="D227" s="9"/>
      <c r="E227" s="9"/>
      <c r="F227" s="9"/>
      <c r="G227" s="9"/>
      <c r="H227" s="13"/>
      <c r="I227" s="13"/>
      <c r="J227" s="14"/>
      <c r="K227" s="14"/>
      <c r="L227" s="14"/>
      <c r="M227" s="14"/>
      <c r="N227" s="13"/>
      <c r="P227" s="34" t="b">
        <f t="shared" si="85"/>
        <v>0</v>
      </c>
      <c r="Q227" s="95" t="b">
        <f t="shared" si="84"/>
        <v>0</v>
      </c>
      <c r="R227" s="34"/>
      <c r="S227" s="34"/>
      <c r="T227" s="37"/>
      <c r="U227" s="38"/>
      <c r="V227" s="34"/>
      <c r="W227" s="34"/>
      <c r="X227" s="34"/>
      <c r="Y227" s="34"/>
      <c r="Z227" s="51"/>
      <c r="AA227" s="51"/>
      <c r="AB227" s="51"/>
      <c r="AC227" s="51"/>
    </row>
    <row r="228" spans="3:29" s="50" customFormat="1">
      <c r="C228" s="10"/>
      <c r="D228" s="9"/>
      <c r="E228" s="9"/>
      <c r="F228" s="9"/>
      <c r="G228" s="9"/>
      <c r="H228" s="13"/>
      <c r="I228" s="13"/>
      <c r="J228" s="14"/>
      <c r="K228" s="14"/>
      <c r="L228" s="14"/>
      <c r="M228" s="14"/>
      <c r="N228" s="13"/>
      <c r="P228" s="34" t="b">
        <f t="shared" si="85"/>
        <v>0</v>
      </c>
      <c r="Q228" s="95" t="b">
        <f t="shared" si="84"/>
        <v>0</v>
      </c>
      <c r="R228" s="34"/>
      <c r="S228" s="34"/>
      <c r="T228" s="37"/>
      <c r="U228" s="38"/>
      <c r="V228" s="34"/>
      <c r="W228" s="34"/>
      <c r="X228" s="34"/>
      <c r="Y228" s="34"/>
      <c r="Z228" s="51"/>
      <c r="AA228" s="51"/>
      <c r="AB228" s="51"/>
      <c r="AC228" s="51"/>
    </row>
    <row r="229" spans="3:29" s="50" customFormat="1">
      <c r="C229" s="10"/>
      <c r="D229" s="9"/>
      <c r="E229" s="9"/>
      <c r="F229" s="9"/>
      <c r="G229" s="9"/>
      <c r="H229" s="13"/>
      <c r="I229" s="13"/>
      <c r="J229" s="14"/>
      <c r="K229" s="14"/>
      <c r="L229" s="14"/>
      <c r="M229" s="14"/>
      <c r="N229" s="13"/>
      <c r="P229" s="34" t="b">
        <f t="shared" si="85"/>
        <v>0</v>
      </c>
      <c r="Q229" s="95" t="b">
        <f t="shared" si="84"/>
        <v>0</v>
      </c>
      <c r="R229" s="34"/>
      <c r="S229" s="34"/>
      <c r="T229" s="37"/>
      <c r="U229" s="38"/>
      <c r="V229" s="34"/>
      <c r="W229" s="34"/>
      <c r="X229" s="34"/>
      <c r="Y229" s="34"/>
      <c r="Z229" s="51"/>
      <c r="AA229" s="51"/>
      <c r="AB229" s="51"/>
      <c r="AC229" s="51"/>
    </row>
    <row r="230" spans="3:29" s="50" customFormat="1">
      <c r="C230" s="10"/>
      <c r="D230" s="9"/>
      <c r="E230" s="9"/>
      <c r="F230" s="9"/>
      <c r="G230" s="9"/>
      <c r="H230" s="13"/>
      <c r="I230" s="13"/>
      <c r="J230" s="14"/>
      <c r="K230" s="14"/>
      <c r="L230" s="14"/>
      <c r="M230" s="14"/>
      <c r="N230" s="13"/>
      <c r="P230" s="34" t="b">
        <f t="shared" si="85"/>
        <v>0</v>
      </c>
      <c r="Q230" s="95" t="b">
        <f t="shared" si="84"/>
        <v>0</v>
      </c>
      <c r="R230" s="34"/>
      <c r="S230" s="34"/>
      <c r="T230" s="37"/>
      <c r="U230" s="38"/>
      <c r="V230" s="34"/>
      <c r="W230" s="34"/>
      <c r="X230" s="34"/>
      <c r="Y230" s="34"/>
      <c r="Z230" s="51"/>
      <c r="AA230" s="51"/>
      <c r="AB230" s="51"/>
      <c r="AC230" s="51"/>
    </row>
    <row r="231" spans="3:29" s="50" customFormat="1">
      <c r="C231" s="10"/>
      <c r="D231" s="9"/>
      <c r="E231" s="9"/>
      <c r="F231" s="9"/>
      <c r="G231" s="9"/>
      <c r="H231" s="13"/>
      <c r="I231" s="13"/>
      <c r="J231" s="14"/>
      <c r="K231" s="14"/>
      <c r="L231" s="14"/>
      <c r="M231" s="14"/>
      <c r="N231" s="13"/>
      <c r="P231" s="34" t="b">
        <f t="shared" si="85"/>
        <v>0</v>
      </c>
      <c r="Q231" s="95" t="b">
        <f t="shared" si="84"/>
        <v>0</v>
      </c>
      <c r="R231" s="34"/>
      <c r="S231" s="34"/>
      <c r="T231" s="37"/>
      <c r="U231" s="38"/>
      <c r="V231" s="34"/>
      <c r="W231" s="34"/>
      <c r="X231" s="34"/>
      <c r="Y231" s="34"/>
      <c r="Z231" s="51"/>
      <c r="AA231" s="51"/>
      <c r="AB231" s="51"/>
      <c r="AC231" s="51"/>
    </row>
    <row r="232" spans="3:29" s="50" customFormat="1">
      <c r="C232" s="10"/>
      <c r="D232" s="9"/>
      <c r="E232" s="9"/>
      <c r="F232" s="9"/>
      <c r="G232" s="9"/>
      <c r="H232" s="13"/>
      <c r="I232" s="13"/>
      <c r="J232" s="14"/>
      <c r="K232" s="14"/>
      <c r="L232" s="14"/>
      <c r="M232" s="14"/>
      <c r="N232" s="13"/>
      <c r="P232" s="34" t="b">
        <f t="shared" si="85"/>
        <v>0</v>
      </c>
      <c r="Q232" s="95" t="b">
        <f t="shared" si="84"/>
        <v>0</v>
      </c>
      <c r="R232" s="34"/>
      <c r="S232" s="34"/>
      <c r="T232" s="37"/>
      <c r="U232" s="38"/>
      <c r="V232" s="34"/>
      <c r="W232" s="34"/>
      <c r="X232" s="34"/>
      <c r="Y232" s="34"/>
      <c r="Z232" s="51"/>
      <c r="AA232" s="51"/>
      <c r="AB232" s="51"/>
      <c r="AC232" s="51"/>
    </row>
    <row r="233" spans="3:29" s="50" customFormat="1">
      <c r="C233" s="10"/>
      <c r="D233" s="9"/>
      <c r="E233" s="9"/>
      <c r="F233" s="9"/>
      <c r="G233" s="9"/>
      <c r="H233" s="13"/>
      <c r="I233" s="13"/>
      <c r="J233" s="14"/>
      <c r="K233" s="14"/>
      <c r="L233" s="14"/>
      <c r="M233" s="14"/>
      <c r="N233" s="13"/>
      <c r="P233" s="34" t="b">
        <f t="shared" si="85"/>
        <v>0</v>
      </c>
      <c r="Q233" s="95" t="b">
        <f t="shared" si="84"/>
        <v>0</v>
      </c>
      <c r="R233" s="34"/>
      <c r="S233" s="34"/>
      <c r="T233" s="37"/>
      <c r="U233" s="38"/>
      <c r="V233" s="34"/>
      <c r="W233" s="34"/>
      <c r="X233" s="34"/>
      <c r="Y233" s="34"/>
      <c r="Z233" s="51"/>
      <c r="AA233" s="51"/>
      <c r="AB233" s="51"/>
      <c r="AC233" s="51"/>
    </row>
    <row r="234" spans="3:29" s="50" customFormat="1">
      <c r="C234" s="10"/>
      <c r="D234" s="9"/>
      <c r="E234" s="9"/>
      <c r="F234" s="9"/>
      <c r="G234" s="9"/>
      <c r="H234" s="13"/>
      <c r="I234" s="13"/>
      <c r="J234" s="14"/>
      <c r="K234" s="14"/>
      <c r="L234" s="14"/>
      <c r="M234" s="14"/>
      <c r="N234" s="13"/>
      <c r="P234" s="34" t="b">
        <f t="shared" si="85"/>
        <v>0</v>
      </c>
      <c r="Q234" s="95" t="b">
        <f t="shared" si="84"/>
        <v>0</v>
      </c>
      <c r="R234" s="34"/>
      <c r="S234" s="34"/>
      <c r="T234" s="37"/>
      <c r="U234" s="38"/>
      <c r="V234" s="34"/>
      <c r="W234" s="34"/>
      <c r="X234" s="34"/>
      <c r="Y234" s="34"/>
      <c r="Z234" s="51"/>
      <c r="AA234" s="51"/>
      <c r="AB234" s="51"/>
      <c r="AC234" s="51"/>
    </row>
    <row r="235" spans="3:29" s="50" customFormat="1">
      <c r="C235" s="10"/>
      <c r="D235" s="9"/>
      <c r="E235" s="9"/>
      <c r="F235" s="9"/>
      <c r="G235" s="9"/>
      <c r="H235" s="13"/>
      <c r="I235" s="13"/>
      <c r="J235" s="14"/>
      <c r="K235" s="14"/>
      <c r="L235" s="14"/>
      <c r="M235" s="14"/>
      <c r="N235" s="13"/>
      <c r="P235" s="34" t="b">
        <f t="shared" si="85"/>
        <v>0</v>
      </c>
      <c r="Q235" s="95" t="b">
        <f t="shared" si="84"/>
        <v>0</v>
      </c>
      <c r="R235" s="34"/>
      <c r="S235" s="34"/>
      <c r="T235" s="37"/>
      <c r="U235" s="38"/>
      <c r="V235" s="34"/>
      <c r="W235" s="34"/>
      <c r="X235" s="34"/>
      <c r="Y235" s="34"/>
      <c r="Z235" s="51"/>
      <c r="AA235" s="51"/>
      <c r="AB235" s="51"/>
      <c r="AC235" s="51"/>
    </row>
    <row r="236" spans="3:29" s="50" customFormat="1">
      <c r="C236" s="10"/>
      <c r="D236" s="9"/>
      <c r="E236" s="9"/>
      <c r="F236" s="9"/>
      <c r="G236" s="9"/>
      <c r="H236" s="13"/>
      <c r="I236" s="13"/>
      <c r="J236" s="14"/>
      <c r="K236" s="14"/>
      <c r="L236" s="14"/>
      <c r="M236" s="14"/>
      <c r="N236" s="13"/>
      <c r="P236" s="34" t="b">
        <f t="shared" si="85"/>
        <v>0</v>
      </c>
      <c r="Q236" s="95" t="b">
        <f t="shared" si="84"/>
        <v>0</v>
      </c>
      <c r="R236" s="34"/>
      <c r="S236" s="34"/>
      <c r="T236" s="37"/>
      <c r="U236" s="38"/>
      <c r="V236" s="34"/>
      <c r="W236" s="34"/>
      <c r="X236" s="34"/>
      <c r="Y236" s="34"/>
      <c r="Z236" s="51"/>
      <c r="AA236" s="51"/>
      <c r="AB236" s="51"/>
      <c r="AC236" s="51"/>
    </row>
    <row r="237" spans="3:29" s="50" customFormat="1">
      <c r="C237" s="10"/>
      <c r="D237" s="9"/>
      <c r="E237" s="9"/>
      <c r="F237" s="9"/>
      <c r="G237" s="9"/>
      <c r="H237" s="13"/>
      <c r="I237" s="13"/>
      <c r="J237" s="14"/>
      <c r="K237" s="14"/>
      <c r="L237" s="14"/>
      <c r="M237" s="14"/>
      <c r="N237" s="13"/>
      <c r="P237" s="34" t="b">
        <f t="shared" si="85"/>
        <v>0</v>
      </c>
      <c r="Q237" s="95" t="b">
        <f t="shared" si="84"/>
        <v>0</v>
      </c>
      <c r="R237" s="34"/>
      <c r="S237" s="34"/>
      <c r="T237" s="37"/>
      <c r="U237" s="38"/>
      <c r="V237" s="34"/>
      <c r="W237" s="34"/>
      <c r="X237" s="34"/>
      <c r="Y237" s="34"/>
      <c r="Z237" s="51"/>
      <c r="AA237" s="51"/>
      <c r="AB237" s="51"/>
      <c r="AC237" s="51"/>
    </row>
    <row r="238" spans="3:29" s="50" customFormat="1">
      <c r="C238" s="10"/>
      <c r="D238" s="9"/>
      <c r="E238" s="9"/>
      <c r="F238" s="9"/>
      <c r="G238" s="9"/>
      <c r="H238" s="13"/>
      <c r="I238" s="13"/>
      <c r="J238" s="14"/>
      <c r="K238" s="14"/>
      <c r="L238" s="14"/>
      <c r="M238" s="14"/>
      <c r="N238" s="13"/>
      <c r="P238" s="34" t="b">
        <f t="shared" ref="P238:P257" si="86">IF(H238&gt;0,(I238*100000)/(H238*L$162*N238))</f>
        <v>0</v>
      </c>
      <c r="Q238" s="95" t="b">
        <f t="shared" si="84"/>
        <v>0</v>
      </c>
      <c r="R238" s="34"/>
      <c r="S238" s="34"/>
      <c r="T238" s="37"/>
      <c r="U238" s="38"/>
      <c r="V238" s="34"/>
      <c r="W238" s="34"/>
      <c r="X238" s="34"/>
      <c r="Y238" s="34"/>
      <c r="Z238" s="51"/>
      <c r="AA238" s="51"/>
      <c r="AB238" s="51"/>
      <c r="AC238" s="51"/>
    </row>
    <row r="239" spans="3:29" s="50" customFormat="1">
      <c r="C239" s="10"/>
      <c r="D239" s="9"/>
      <c r="E239" s="9"/>
      <c r="F239" s="9"/>
      <c r="G239" s="9"/>
      <c r="H239" s="13"/>
      <c r="I239" s="13"/>
      <c r="J239" s="14"/>
      <c r="K239" s="14"/>
      <c r="L239" s="14"/>
      <c r="M239" s="14"/>
      <c r="N239" s="13"/>
      <c r="P239" s="34" t="b">
        <f t="shared" si="86"/>
        <v>0</v>
      </c>
      <c r="Q239" s="95" t="b">
        <f t="shared" si="84"/>
        <v>0</v>
      </c>
      <c r="R239" s="34"/>
      <c r="S239" s="34"/>
      <c r="T239" s="37"/>
      <c r="U239" s="38"/>
      <c r="V239" s="34"/>
      <c r="W239" s="34"/>
      <c r="X239" s="34"/>
      <c r="Y239" s="34"/>
      <c r="Z239" s="51"/>
      <c r="AA239" s="51"/>
      <c r="AB239" s="51"/>
      <c r="AC239" s="51"/>
    </row>
    <row r="240" spans="3:29" s="50" customFormat="1">
      <c r="C240" s="10"/>
      <c r="D240" s="9"/>
      <c r="E240" s="9"/>
      <c r="F240" s="9"/>
      <c r="G240" s="9"/>
      <c r="H240" s="13"/>
      <c r="I240" s="13"/>
      <c r="J240" s="14"/>
      <c r="K240" s="14"/>
      <c r="L240" s="14"/>
      <c r="M240" s="14"/>
      <c r="N240" s="13"/>
      <c r="P240" s="34" t="b">
        <f t="shared" si="86"/>
        <v>0</v>
      </c>
      <c r="Q240" s="95" t="b">
        <f t="shared" si="84"/>
        <v>0</v>
      </c>
      <c r="R240" s="34"/>
      <c r="S240" s="34"/>
      <c r="T240" s="37"/>
      <c r="U240" s="38"/>
      <c r="V240" s="34"/>
      <c r="W240" s="34"/>
      <c r="X240" s="34"/>
      <c r="Y240" s="34"/>
      <c r="Z240" s="51"/>
      <c r="AA240" s="51"/>
      <c r="AB240" s="51"/>
      <c r="AC240" s="51"/>
    </row>
    <row r="241" spans="3:29" s="50" customFormat="1">
      <c r="C241" s="10"/>
      <c r="D241" s="9"/>
      <c r="E241" s="9"/>
      <c r="F241" s="9"/>
      <c r="G241" s="9"/>
      <c r="H241" s="13"/>
      <c r="I241" s="13"/>
      <c r="J241" s="14"/>
      <c r="K241" s="14"/>
      <c r="L241" s="14"/>
      <c r="M241" s="14"/>
      <c r="N241" s="13"/>
      <c r="P241" s="34" t="b">
        <f t="shared" si="86"/>
        <v>0</v>
      </c>
      <c r="Q241" s="95" t="b">
        <f t="shared" si="84"/>
        <v>0</v>
      </c>
      <c r="R241" s="34"/>
      <c r="S241" s="34"/>
      <c r="T241" s="37"/>
      <c r="U241" s="38"/>
      <c r="V241" s="34"/>
      <c r="W241" s="34"/>
      <c r="X241" s="34"/>
      <c r="Y241" s="34"/>
      <c r="Z241" s="51"/>
      <c r="AA241" s="51"/>
      <c r="AB241" s="51"/>
      <c r="AC241" s="51"/>
    </row>
    <row r="242" spans="3:29" s="50" customFormat="1">
      <c r="C242" s="10"/>
      <c r="D242" s="9"/>
      <c r="E242" s="9"/>
      <c r="F242" s="9"/>
      <c r="G242" s="9"/>
      <c r="H242" s="13"/>
      <c r="I242" s="13"/>
      <c r="J242" s="14"/>
      <c r="K242" s="14"/>
      <c r="L242" s="14"/>
      <c r="M242" s="14"/>
      <c r="N242" s="13"/>
      <c r="P242" s="34" t="b">
        <f t="shared" si="86"/>
        <v>0</v>
      </c>
      <c r="Q242" s="95" t="b">
        <f t="shared" si="84"/>
        <v>0</v>
      </c>
      <c r="R242" s="34"/>
      <c r="S242" s="34"/>
      <c r="T242" s="37"/>
      <c r="U242" s="38"/>
      <c r="V242" s="34"/>
      <c r="W242" s="34"/>
      <c r="X242" s="34"/>
      <c r="Y242" s="34"/>
      <c r="Z242" s="51"/>
      <c r="AA242" s="51"/>
      <c r="AB242" s="51"/>
      <c r="AC242" s="51"/>
    </row>
    <row r="243" spans="3:29" s="50" customFormat="1">
      <c r="C243" s="10"/>
      <c r="D243" s="9"/>
      <c r="E243" s="9"/>
      <c r="F243" s="9"/>
      <c r="G243" s="9"/>
      <c r="H243" s="13"/>
      <c r="I243" s="13"/>
      <c r="J243" s="14"/>
      <c r="K243" s="14"/>
      <c r="L243" s="14"/>
      <c r="M243" s="14"/>
      <c r="N243" s="13"/>
      <c r="P243" s="34" t="b">
        <f t="shared" si="86"/>
        <v>0</v>
      </c>
      <c r="Q243" s="95" t="b">
        <f t="shared" si="84"/>
        <v>0</v>
      </c>
      <c r="R243" s="34"/>
      <c r="S243" s="34"/>
      <c r="T243" s="37"/>
      <c r="U243" s="38"/>
      <c r="V243" s="34"/>
      <c r="W243" s="34"/>
      <c r="X243" s="34"/>
      <c r="Y243" s="34"/>
      <c r="Z243" s="51"/>
      <c r="AA243" s="51"/>
      <c r="AB243" s="51"/>
      <c r="AC243" s="51"/>
    </row>
    <row r="244" spans="3:29" s="50" customFormat="1">
      <c r="C244" s="10"/>
      <c r="D244" s="9"/>
      <c r="E244" s="9"/>
      <c r="F244" s="9"/>
      <c r="G244" s="9"/>
      <c r="H244" s="13"/>
      <c r="I244" s="13"/>
      <c r="J244" s="14"/>
      <c r="K244" s="14"/>
      <c r="L244" s="14"/>
      <c r="M244" s="14"/>
      <c r="N244" s="13"/>
      <c r="P244" s="34" t="b">
        <f t="shared" si="86"/>
        <v>0</v>
      </c>
      <c r="Q244" s="95" t="b">
        <f t="shared" si="84"/>
        <v>0</v>
      </c>
      <c r="R244" s="34"/>
      <c r="S244" s="34"/>
      <c r="T244" s="37"/>
      <c r="U244" s="38"/>
      <c r="V244" s="34"/>
      <c r="W244" s="34"/>
      <c r="X244" s="34"/>
      <c r="Y244" s="34"/>
      <c r="Z244" s="51"/>
      <c r="AA244" s="51"/>
      <c r="AB244" s="51"/>
      <c r="AC244" s="51"/>
    </row>
    <row r="245" spans="3:29" s="50" customFormat="1">
      <c r="C245" s="10"/>
      <c r="D245" s="9"/>
      <c r="E245" s="9"/>
      <c r="F245" s="9"/>
      <c r="G245" s="9"/>
      <c r="H245" s="13"/>
      <c r="I245" s="13"/>
      <c r="J245" s="14"/>
      <c r="K245" s="14"/>
      <c r="L245" s="14"/>
      <c r="M245" s="14"/>
      <c r="N245" s="13"/>
      <c r="P245" s="34" t="b">
        <f t="shared" si="86"/>
        <v>0</v>
      </c>
      <c r="Q245" s="95" t="b">
        <f t="shared" si="84"/>
        <v>0</v>
      </c>
      <c r="R245" s="34"/>
      <c r="S245" s="34"/>
      <c r="T245" s="37"/>
      <c r="U245" s="38"/>
      <c r="V245" s="34"/>
      <c r="W245" s="34"/>
      <c r="X245" s="34"/>
      <c r="Y245" s="34"/>
      <c r="Z245" s="51"/>
      <c r="AA245" s="51"/>
      <c r="AB245" s="51"/>
      <c r="AC245" s="51"/>
    </row>
    <row r="246" spans="3:29" s="50" customFormat="1">
      <c r="C246" s="10"/>
      <c r="D246" s="9"/>
      <c r="E246" s="9"/>
      <c r="F246" s="9"/>
      <c r="G246" s="9"/>
      <c r="H246" s="13"/>
      <c r="I246" s="13"/>
      <c r="J246" s="14"/>
      <c r="K246" s="14"/>
      <c r="L246" s="14"/>
      <c r="M246" s="14"/>
      <c r="N246" s="13"/>
      <c r="P246" s="34" t="b">
        <f t="shared" si="86"/>
        <v>0</v>
      </c>
      <c r="Q246" s="95" t="b">
        <f t="shared" si="84"/>
        <v>0</v>
      </c>
      <c r="R246" s="34"/>
      <c r="S246" s="34"/>
      <c r="T246" s="37"/>
      <c r="U246" s="38"/>
      <c r="V246" s="34"/>
      <c r="W246" s="34"/>
      <c r="X246" s="34"/>
      <c r="Y246" s="34"/>
      <c r="Z246" s="51"/>
      <c r="AA246" s="51"/>
      <c r="AB246" s="51"/>
      <c r="AC246" s="51"/>
    </row>
    <row r="247" spans="3:29" s="50" customFormat="1">
      <c r="C247" s="10"/>
      <c r="D247" s="9"/>
      <c r="E247" s="9"/>
      <c r="F247" s="9"/>
      <c r="G247" s="9"/>
      <c r="H247" s="13"/>
      <c r="I247" s="13"/>
      <c r="J247" s="14"/>
      <c r="K247" s="14"/>
      <c r="L247" s="14"/>
      <c r="M247" s="14"/>
      <c r="N247" s="13"/>
      <c r="P247" s="34" t="b">
        <f t="shared" si="86"/>
        <v>0</v>
      </c>
      <c r="Q247" s="95"/>
      <c r="R247" s="34"/>
      <c r="S247" s="34"/>
      <c r="T247" s="37"/>
      <c r="U247" s="38"/>
      <c r="V247" s="34"/>
      <c r="W247" s="34"/>
      <c r="X247" s="34"/>
      <c r="Y247" s="34"/>
      <c r="Z247" s="51"/>
      <c r="AA247" s="51"/>
      <c r="AB247" s="51"/>
      <c r="AC247" s="51"/>
    </row>
    <row r="248" spans="3:29" s="50" customFormat="1">
      <c r="C248" s="10"/>
      <c r="D248" s="9"/>
      <c r="E248" s="9"/>
      <c r="F248" s="9"/>
      <c r="G248" s="9"/>
      <c r="H248" s="13"/>
      <c r="I248" s="13"/>
      <c r="J248" s="14"/>
      <c r="K248" s="14"/>
      <c r="L248" s="14"/>
      <c r="M248" s="14"/>
      <c r="N248" s="13"/>
      <c r="P248" s="34" t="b">
        <f t="shared" si="86"/>
        <v>0</v>
      </c>
      <c r="Q248" s="95"/>
      <c r="R248" s="34"/>
      <c r="S248" s="34"/>
      <c r="T248" s="37"/>
      <c r="U248" s="38"/>
      <c r="V248" s="34"/>
      <c r="W248" s="34"/>
      <c r="X248" s="34"/>
      <c r="Y248" s="34"/>
      <c r="Z248" s="51"/>
      <c r="AA248" s="51"/>
      <c r="AB248" s="51"/>
      <c r="AC248" s="51"/>
    </row>
    <row r="249" spans="3:29" s="50" customFormat="1">
      <c r="C249" s="10"/>
      <c r="D249" s="9"/>
      <c r="E249" s="9"/>
      <c r="F249" s="9"/>
      <c r="G249" s="9"/>
      <c r="H249" s="13"/>
      <c r="I249" s="13"/>
      <c r="J249" s="14"/>
      <c r="K249" s="14"/>
      <c r="L249" s="14"/>
      <c r="M249" s="14"/>
      <c r="N249" s="13"/>
      <c r="P249" s="34" t="b">
        <f t="shared" si="86"/>
        <v>0</v>
      </c>
      <c r="Q249" s="95"/>
      <c r="R249" s="34"/>
      <c r="S249" s="34"/>
      <c r="T249" s="37"/>
      <c r="U249" s="38"/>
      <c r="V249" s="34"/>
      <c r="W249" s="34"/>
      <c r="X249" s="34"/>
      <c r="Y249" s="34"/>
      <c r="Z249" s="51"/>
      <c r="AA249" s="51"/>
      <c r="AB249" s="51"/>
      <c r="AC249" s="51"/>
    </row>
    <row r="250" spans="3:29" s="50" customFormat="1">
      <c r="C250" s="10"/>
      <c r="D250" s="9"/>
      <c r="E250" s="9"/>
      <c r="F250" s="9"/>
      <c r="G250" s="9"/>
      <c r="H250" s="13"/>
      <c r="I250" s="13"/>
      <c r="J250" s="14"/>
      <c r="K250" s="14"/>
      <c r="L250" s="14"/>
      <c r="M250" s="14"/>
      <c r="N250" s="13"/>
      <c r="P250" s="34" t="b">
        <f t="shared" si="86"/>
        <v>0</v>
      </c>
      <c r="Q250" s="95"/>
      <c r="R250" s="34"/>
      <c r="S250" s="34"/>
      <c r="T250" s="37"/>
      <c r="U250" s="38"/>
      <c r="V250" s="34"/>
      <c r="W250" s="34"/>
      <c r="X250" s="34"/>
      <c r="Y250" s="34"/>
      <c r="Z250" s="51"/>
      <c r="AA250" s="51"/>
      <c r="AB250" s="51"/>
      <c r="AC250" s="51"/>
    </row>
    <row r="251" spans="3:29" s="50" customFormat="1">
      <c r="C251" s="10"/>
      <c r="D251" s="9"/>
      <c r="E251" s="9"/>
      <c r="F251" s="9"/>
      <c r="G251" s="9"/>
      <c r="H251" s="13"/>
      <c r="I251" s="13"/>
      <c r="J251" s="14"/>
      <c r="K251" s="14"/>
      <c r="L251" s="14"/>
      <c r="M251" s="14"/>
      <c r="N251" s="13"/>
      <c r="P251" s="34" t="b">
        <f t="shared" si="86"/>
        <v>0</v>
      </c>
      <c r="Q251" s="95"/>
      <c r="R251" s="34"/>
      <c r="S251" s="34"/>
      <c r="T251" s="37"/>
      <c r="U251" s="38"/>
      <c r="V251" s="34"/>
      <c r="W251" s="34"/>
      <c r="X251" s="34"/>
      <c r="Y251" s="34"/>
      <c r="Z251" s="51"/>
      <c r="AA251" s="51"/>
      <c r="AB251" s="51"/>
      <c r="AC251" s="51"/>
    </row>
    <row r="252" spans="3:29" s="50" customFormat="1">
      <c r="C252" s="10"/>
      <c r="D252" s="9"/>
      <c r="E252" s="9"/>
      <c r="F252" s="9"/>
      <c r="G252" s="9"/>
      <c r="H252" s="13"/>
      <c r="I252" s="13"/>
      <c r="J252" s="14"/>
      <c r="K252" s="14"/>
      <c r="L252" s="14"/>
      <c r="M252" s="14"/>
      <c r="N252" s="13"/>
      <c r="P252" s="34" t="b">
        <f t="shared" si="86"/>
        <v>0</v>
      </c>
      <c r="Q252" s="95"/>
      <c r="R252" s="34"/>
      <c r="S252" s="34"/>
      <c r="T252" s="37"/>
      <c r="U252" s="38"/>
      <c r="V252" s="34"/>
      <c r="W252" s="34"/>
      <c r="X252" s="34"/>
      <c r="Y252" s="34"/>
      <c r="Z252" s="51"/>
      <c r="AA252" s="51"/>
      <c r="AB252" s="51"/>
      <c r="AC252" s="51"/>
    </row>
    <row r="253" spans="3:29">
      <c r="P253" s="34" t="b">
        <f t="shared" si="86"/>
        <v>0</v>
      </c>
      <c r="Q253" s="95"/>
      <c r="T253" s="37"/>
      <c r="U253" s="38"/>
    </row>
    <row r="254" spans="3:29">
      <c r="P254" s="34" t="b">
        <f t="shared" si="86"/>
        <v>0</v>
      </c>
      <c r="Q254" s="95"/>
      <c r="T254" s="37"/>
      <c r="U254" s="38"/>
    </row>
    <row r="255" spans="3:29">
      <c r="P255" s="34" t="b">
        <f t="shared" si="86"/>
        <v>0</v>
      </c>
      <c r="Q255" s="95"/>
      <c r="T255" s="37"/>
      <c r="U255" s="38"/>
    </row>
    <row r="256" spans="3:29">
      <c r="P256" s="34" t="b">
        <f t="shared" si="86"/>
        <v>0</v>
      </c>
      <c r="Q256" s="95"/>
      <c r="T256" s="37"/>
      <c r="U256" s="38"/>
    </row>
    <row r="257" spans="16:17">
      <c r="P257" s="34" t="b">
        <f t="shared" si="86"/>
        <v>0</v>
      </c>
      <c r="Q257" s="95">
        <f>SUMIF(H9:H158,"&lt;&gt;0",N9:N158)</f>
        <v>12260</v>
      </c>
    </row>
    <row r="260" spans="16:17">
      <c r="P260" s="39"/>
    </row>
    <row r="261" spans="16:17">
      <c r="P261" s="39"/>
    </row>
  </sheetData>
  <sheetProtection password="CE28" sheet="1" objects="1" scenarios="1"/>
  <mergeCells count="625">
    <mergeCell ref="E82:G82"/>
    <mergeCell ref="B85:C85"/>
    <mergeCell ref="E85:G85"/>
    <mergeCell ref="AQ37:AX41"/>
    <mergeCell ref="AS50:AX50"/>
    <mergeCell ref="AQ43:AV43"/>
    <mergeCell ref="AQ51:AR51"/>
    <mergeCell ref="AQ52:AR52"/>
    <mergeCell ref="B54:C54"/>
    <mergeCell ref="L70:M70"/>
    <mergeCell ref="J70:K70"/>
    <mergeCell ref="E70:G70"/>
    <mergeCell ref="B70:C70"/>
    <mergeCell ref="L69:M69"/>
    <mergeCell ref="J69:K69"/>
    <mergeCell ref="E69:G69"/>
    <mergeCell ref="B69:C69"/>
    <mergeCell ref="B68:C68"/>
    <mergeCell ref="L67:M67"/>
    <mergeCell ref="J67:K67"/>
    <mergeCell ref="E67:G67"/>
    <mergeCell ref="B58:C58"/>
    <mergeCell ref="L42:M42"/>
    <mergeCell ref="L43:M43"/>
    <mergeCell ref="E71:G71"/>
    <mergeCell ref="B71:C71"/>
    <mergeCell ref="J59:K59"/>
    <mergeCell ref="L59:M59"/>
    <mergeCell ref="B60:C60"/>
    <mergeCell ref="E60:G60"/>
    <mergeCell ref="J60:K60"/>
    <mergeCell ref="L60:M60"/>
    <mergeCell ref="B61:C61"/>
    <mergeCell ref="B67:C67"/>
    <mergeCell ref="L66:M66"/>
    <mergeCell ref="J66:K66"/>
    <mergeCell ref="E66:G66"/>
    <mergeCell ref="L62:M62"/>
    <mergeCell ref="J62:K62"/>
    <mergeCell ref="E62:G62"/>
    <mergeCell ref="B62:C62"/>
    <mergeCell ref="E59:G59"/>
    <mergeCell ref="B59:C59"/>
    <mergeCell ref="B66:C66"/>
    <mergeCell ref="B79:C79"/>
    <mergeCell ref="E79:G79"/>
    <mergeCell ref="B80:C80"/>
    <mergeCell ref="E80:G80"/>
    <mergeCell ref="B81:C81"/>
    <mergeCell ref="E81:G81"/>
    <mergeCell ref="E95:G95"/>
    <mergeCell ref="B95:C95"/>
    <mergeCell ref="L94:M94"/>
    <mergeCell ref="J94:K94"/>
    <mergeCell ref="E94:G94"/>
    <mergeCell ref="B94:C94"/>
    <mergeCell ref="B84:C84"/>
    <mergeCell ref="J84:K84"/>
    <mergeCell ref="L82:M82"/>
    <mergeCell ref="B83:C83"/>
    <mergeCell ref="E83:G83"/>
    <mergeCell ref="J83:K83"/>
    <mergeCell ref="B86:C86"/>
    <mergeCell ref="E86:G86"/>
    <mergeCell ref="J86:K86"/>
    <mergeCell ref="L86:M86"/>
    <mergeCell ref="B82:C82"/>
    <mergeCell ref="J82:K82"/>
    <mergeCell ref="L102:M102"/>
    <mergeCell ref="B33:C33"/>
    <mergeCell ref="E24:G24"/>
    <mergeCell ref="J24:K24"/>
    <mergeCell ref="L24:M24"/>
    <mergeCell ref="J29:K29"/>
    <mergeCell ref="L29:M29"/>
    <mergeCell ref="J30:K30"/>
    <mergeCell ref="L30:M30"/>
    <mergeCell ref="E31:G31"/>
    <mergeCell ref="J31:K31"/>
    <mergeCell ref="L31:M31"/>
    <mergeCell ref="E30:G30"/>
    <mergeCell ref="L27:M27"/>
    <mergeCell ref="J96:K96"/>
    <mergeCell ref="J91:K91"/>
    <mergeCell ref="E91:G91"/>
    <mergeCell ref="B91:C91"/>
    <mergeCell ref="L98:M98"/>
    <mergeCell ref="E61:G61"/>
    <mergeCell ref="J61:K61"/>
    <mergeCell ref="B32:C32"/>
    <mergeCell ref="L41:M41"/>
    <mergeCell ref="B97:C97"/>
    <mergeCell ref="H171:I171"/>
    <mergeCell ref="H162:K162"/>
    <mergeCell ref="E32:G32"/>
    <mergeCell ref="J32:K32"/>
    <mergeCell ref="L32:M32"/>
    <mergeCell ref="J41:K41"/>
    <mergeCell ref="J42:K42"/>
    <mergeCell ref="J43:K43"/>
    <mergeCell ref="J44:K44"/>
    <mergeCell ref="J45:K45"/>
    <mergeCell ref="J95:K95"/>
    <mergeCell ref="J97:K97"/>
    <mergeCell ref="E97:G97"/>
    <mergeCell ref="L85:M85"/>
    <mergeCell ref="L44:M44"/>
    <mergeCell ref="L84:M84"/>
    <mergeCell ref="L61:M61"/>
    <mergeCell ref="E68:G68"/>
    <mergeCell ref="E58:G58"/>
    <mergeCell ref="L83:M83"/>
    <mergeCell ref="L54:M54"/>
    <mergeCell ref="J54:K54"/>
    <mergeCell ref="E54:G54"/>
    <mergeCell ref="J85:K85"/>
    <mergeCell ref="B11:C11"/>
    <mergeCell ref="L17:M17"/>
    <mergeCell ref="L9:M9"/>
    <mergeCell ref="L12:M12"/>
    <mergeCell ref="L13:M13"/>
    <mergeCell ref="B20:C20"/>
    <mergeCell ref="H172:I172"/>
    <mergeCell ref="H165:I165"/>
    <mergeCell ref="J165:M165"/>
    <mergeCell ref="B24:C24"/>
    <mergeCell ref="B21:C21"/>
    <mergeCell ref="B22:C22"/>
    <mergeCell ref="B23:C23"/>
    <mergeCell ref="L23:M23"/>
    <mergeCell ref="B25:C25"/>
    <mergeCell ref="E25:G25"/>
    <mergeCell ref="J25:K25"/>
    <mergeCell ref="L25:M25"/>
    <mergeCell ref="B26:C26"/>
    <mergeCell ref="E26:G26"/>
    <mergeCell ref="J26:K26"/>
    <mergeCell ref="L26:M26"/>
    <mergeCell ref="J27:K27"/>
    <mergeCell ref="H169:N169"/>
    <mergeCell ref="C2:N2"/>
    <mergeCell ref="C4:D4"/>
    <mergeCell ref="C5:D5"/>
    <mergeCell ref="B9:C9"/>
    <mergeCell ref="L7:M8"/>
    <mergeCell ref="N7:N8"/>
    <mergeCell ref="B7:C8"/>
    <mergeCell ref="B10:C10"/>
    <mergeCell ref="J4:K4"/>
    <mergeCell ref="E4:G4"/>
    <mergeCell ref="J9:K9"/>
    <mergeCell ref="J10:K10"/>
    <mergeCell ref="D7:D8"/>
    <mergeCell ref="H7:H8"/>
    <mergeCell ref="I7:I8"/>
    <mergeCell ref="E9:G9"/>
    <mergeCell ref="E10:G10"/>
    <mergeCell ref="B12:C12"/>
    <mergeCell ref="B13:C13"/>
    <mergeCell ref="B14:C14"/>
    <mergeCell ref="B15:C15"/>
    <mergeCell ref="B16:C16"/>
    <mergeCell ref="B17:C17"/>
    <mergeCell ref="AE7:AE8"/>
    <mergeCell ref="J40:K40"/>
    <mergeCell ref="E19:G19"/>
    <mergeCell ref="E20:G20"/>
    <mergeCell ref="E27:G27"/>
    <mergeCell ref="L10:M10"/>
    <mergeCell ref="AB7:AD8"/>
    <mergeCell ref="L11:M11"/>
    <mergeCell ref="L19:M19"/>
    <mergeCell ref="L20:M20"/>
    <mergeCell ref="J7:K8"/>
    <mergeCell ref="E21:G21"/>
    <mergeCell ref="J21:K21"/>
    <mergeCell ref="L21:M21"/>
    <mergeCell ref="E22:G22"/>
    <mergeCell ref="J22:K22"/>
    <mergeCell ref="L22:M22"/>
    <mergeCell ref="E7:G8"/>
    <mergeCell ref="B18:C18"/>
    <mergeCell ref="B19:C19"/>
    <mergeCell ref="B27:C27"/>
    <mergeCell ref="B30:C30"/>
    <mergeCell ref="B31:C31"/>
    <mergeCell ref="E23:G23"/>
    <mergeCell ref="J23:K23"/>
    <mergeCell ref="J19:K19"/>
    <mergeCell ref="J20:K20"/>
    <mergeCell ref="J18:K18"/>
    <mergeCell ref="B28:C28"/>
    <mergeCell ref="E28:G28"/>
    <mergeCell ref="J28:K28"/>
    <mergeCell ref="B29:C29"/>
    <mergeCell ref="E29:G29"/>
    <mergeCell ref="E11:G11"/>
    <mergeCell ref="E12:G12"/>
    <mergeCell ref="L15:M15"/>
    <mergeCell ref="L16:M16"/>
    <mergeCell ref="L28:M28"/>
    <mergeCell ref="L14:M14"/>
    <mergeCell ref="E13:G13"/>
    <mergeCell ref="E14:G14"/>
    <mergeCell ref="E15:G15"/>
    <mergeCell ref="J11:K11"/>
    <mergeCell ref="E16:G16"/>
    <mergeCell ref="E17:G17"/>
    <mergeCell ref="E18:G18"/>
    <mergeCell ref="L18:M18"/>
    <mergeCell ref="J12:K12"/>
    <mergeCell ref="J13:K13"/>
    <mergeCell ref="J14:K14"/>
    <mergeCell ref="J15:K15"/>
    <mergeCell ref="J16:K16"/>
    <mergeCell ref="J17:K17"/>
    <mergeCell ref="L45:M45"/>
    <mergeCell ref="J36:K36"/>
    <mergeCell ref="J37:K37"/>
    <mergeCell ref="J38:K38"/>
    <mergeCell ref="L33:M33"/>
    <mergeCell ref="L34:M34"/>
    <mergeCell ref="L35:M35"/>
    <mergeCell ref="L36:M36"/>
    <mergeCell ref="L37:M37"/>
    <mergeCell ref="L38:M38"/>
    <mergeCell ref="L39:M39"/>
    <mergeCell ref="J39:K39"/>
    <mergeCell ref="L40:M40"/>
    <mergeCell ref="J33:K33"/>
    <mergeCell ref="J34:K34"/>
    <mergeCell ref="J35:K35"/>
    <mergeCell ref="E38:G38"/>
    <mergeCell ref="E39:G39"/>
    <mergeCell ref="E40:G40"/>
    <mergeCell ref="E41:G41"/>
    <mergeCell ref="E42:G42"/>
    <mergeCell ref="E43:G43"/>
    <mergeCell ref="E44:G44"/>
    <mergeCell ref="E45:G45"/>
    <mergeCell ref="E33:G33"/>
    <mergeCell ref="E34:G34"/>
    <mergeCell ref="E35:G35"/>
    <mergeCell ref="E36:G36"/>
    <mergeCell ref="E37:G37"/>
    <mergeCell ref="B34:C34"/>
    <mergeCell ref="B35:C35"/>
    <mergeCell ref="B36:C36"/>
    <mergeCell ref="B37:C37"/>
    <mergeCell ref="B38:C38"/>
    <mergeCell ref="B39:C39"/>
    <mergeCell ref="B40:C40"/>
    <mergeCell ref="B44:C44"/>
    <mergeCell ref="B45:C45"/>
    <mergeCell ref="B41:C41"/>
    <mergeCell ref="B42:C42"/>
    <mergeCell ref="B43:C43"/>
    <mergeCell ref="B50:C50"/>
    <mergeCell ref="E50:G50"/>
    <mergeCell ref="B46:C46"/>
    <mergeCell ref="E46:G46"/>
    <mergeCell ref="J46:K46"/>
    <mergeCell ref="L46:M46"/>
    <mergeCell ref="B47:C47"/>
    <mergeCell ref="E47:G47"/>
    <mergeCell ref="J47:K47"/>
    <mergeCell ref="L47:M47"/>
    <mergeCell ref="B48:C48"/>
    <mergeCell ref="E48:G48"/>
    <mergeCell ref="J48:K48"/>
    <mergeCell ref="L48:M48"/>
    <mergeCell ref="B49:C49"/>
    <mergeCell ref="E49:G49"/>
    <mergeCell ref="J49:K49"/>
    <mergeCell ref="L49:M49"/>
    <mergeCell ref="J50:K50"/>
    <mergeCell ref="L50:M50"/>
    <mergeCell ref="B51:C51"/>
    <mergeCell ref="E51:G51"/>
    <mergeCell ref="J51:K51"/>
    <mergeCell ref="L51:M51"/>
    <mergeCell ref="B52:C52"/>
    <mergeCell ref="E52:G52"/>
    <mergeCell ref="J52:K52"/>
    <mergeCell ref="L52:M52"/>
    <mergeCell ref="L53:M53"/>
    <mergeCell ref="J53:K53"/>
    <mergeCell ref="E53:G53"/>
    <mergeCell ref="B53:C53"/>
    <mergeCell ref="E78:G78"/>
    <mergeCell ref="J78:K78"/>
    <mergeCell ref="L78:M78"/>
    <mergeCell ref="B63:C63"/>
    <mergeCell ref="E63:G63"/>
    <mergeCell ref="J63:K63"/>
    <mergeCell ref="L63:M63"/>
    <mergeCell ref="B64:C64"/>
    <mergeCell ref="E64:G64"/>
    <mergeCell ref="J64:K64"/>
    <mergeCell ref="L64:M64"/>
    <mergeCell ref="B65:C65"/>
    <mergeCell ref="E65:G65"/>
    <mergeCell ref="J65:K65"/>
    <mergeCell ref="L65:M65"/>
    <mergeCell ref="B76:C76"/>
    <mergeCell ref="E76:G76"/>
    <mergeCell ref="J76:K76"/>
    <mergeCell ref="L76:M76"/>
    <mergeCell ref="L75:M75"/>
    <mergeCell ref="J75:K75"/>
    <mergeCell ref="E75:G75"/>
    <mergeCell ref="B75:C75"/>
    <mergeCell ref="B78:C78"/>
    <mergeCell ref="B101:C101"/>
    <mergeCell ref="E101:G101"/>
    <mergeCell ref="J101:K101"/>
    <mergeCell ref="L101:M101"/>
    <mergeCell ref="J102:K102"/>
    <mergeCell ref="E102:G102"/>
    <mergeCell ref="B102:C102"/>
    <mergeCell ref="B90:C90"/>
    <mergeCell ref="E90:G90"/>
    <mergeCell ref="J90:K90"/>
    <mergeCell ref="L90:M90"/>
    <mergeCell ref="B92:C92"/>
    <mergeCell ref="E92:G92"/>
    <mergeCell ref="J92:K92"/>
    <mergeCell ref="L92:M92"/>
    <mergeCell ref="B93:C93"/>
    <mergeCell ref="E93:G93"/>
    <mergeCell ref="J93:K93"/>
    <mergeCell ref="L93:M93"/>
    <mergeCell ref="L91:M91"/>
    <mergeCell ref="J98:K98"/>
    <mergeCell ref="E98:G98"/>
    <mergeCell ref="B98:C98"/>
    <mergeCell ref="L97:M97"/>
    <mergeCell ref="B99:C99"/>
    <mergeCell ref="E99:G99"/>
    <mergeCell ref="J99:K99"/>
    <mergeCell ref="L99:M99"/>
    <mergeCell ref="B100:C100"/>
    <mergeCell ref="E100:G100"/>
    <mergeCell ref="J100:K100"/>
    <mergeCell ref="L100:M100"/>
    <mergeCell ref="B87:C87"/>
    <mergeCell ref="E87:G87"/>
    <mergeCell ref="J87:K87"/>
    <mergeCell ref="L87:M87"/>
    <mergeCell ref="B88:C88"/>
    <mergeCell ref="E88:G88"/>
    <mergeCell ref="J88:K88"/>
    <mergeCell ref="L88:M88"/>
    <mergeCell ref="B89:C89"/>
    <mergeCell ref="E89:G89"/>
    <mergeCell ref="J89:K89"/>
    <mergeCell ref="L89:M89"/>
    <mergeCell ref="E96:G96"/>
    <mergeCell ref="B96:C96"/>
    <mergeCell ref="L96:M96"/>
    <mergeCell ref="L95:M95"/>
    <mergeCell ref="B77:C77"/>
    <mergeCell ref="E77:G77"/>
    <mergeCell ref="J77:K77"/>
    <mergeCell ref="L77:M77"/>
    <mergeCell ref="B72:C72"/>
    <mergeCell ref="E72:G72"/>
    <mergeCell ref="J72:K72"/>
    <mergeCell ref="L72:M72"/>
    <mergeCell ref="B73:C73"/>
    <mergeCell ref="E73:G73"/>
    <mergeCell ref="J73:K73"/>
    <mergeCell ref="L73:M73"/>
    <mergeCell ref="B74:C74"/>
    <mergeCell ref="E74:G74"/>
    <mergeCell ref="J74:K74"/>
    <mergeCell ref="L74:M74"/>
    <mergeCell ref="L81:M81"/>
    <mergeCell ref="J81:K81"/>
    <mergeCell ref="L80:M80"/>
    <mergeCell ref="J80:K80"/>
    <mergeCell ref="L79:M79"/>
    <mergeCell ref="J79:K79"/>
    <mergeCell ref="L68:M68"/>
    <mergeCell ref="J68:K68"/>
    <mergeCell ref="L71:M71"/>
    <mergeCell ref="J71:K71"/>
    <mergeCell ref="B55:C55"/>
    <mergeCell ref="L58:M58"/>
    <mergeCell ref="J58:K58"/>
    <mergeCell ref="L57:M57"/>
    <mergeCell ref="J57:K57"/>
    <mergeCell ref="L56:M56"/>
    <mergeCell ref="J56:K56"/>
    <mergeCell ref="L55:M55"/>
    <mergeCell ref="J55:K55"/>
    <mergeCell ref="E55:G55"/>
    <mergeCell ref="B56:C56"/>
    <mergeCell ref="E56:G56"/>
    <mergeCell ref="B57:C57"/>
    <mergeCell ref="E57:G57"/>
    <mergeCell ref="B103:C103"/>
    <mergeCell ref="E103:G103"/>
    <mergeCell ref="J103:K103"/>
    <mergeCell ref="L103:M103"/>
    <mergeCell ref="B104:C104"/>
    <mergeCell ref="E104:G104"/>
    <mergeCell ref="J104:K104"/>
    <mergeCell ref="L104:M104"/>
    <mergeCell ref="B105:C105"/>
    <mergeCell ref="E105:G105"/>
    <mergeCell ref="J105:K105"/>
    <mergeCell ref="L105:M105"/>
    <mergeCell ref="B106:C106"/>
    <mergeCell ref="E106:G106"/>
    <mergeCell ref="J106:K106"/>
    <mergeCell ref="L106:M106"/>
    <mergeCell ref="B107:C107"/>
    <mergeCell ref="E107:G107"/>
    <mergeCell ref="J107:K107"/>
    <mergeCell ref="L107:M107"/>
    <mergeCell ref="B108:C108"/>
    <mergeCell ref="E108:G108"/>
    <mergeCell ref="J108:K108"/>
    <mergeCell ref="L108:M108"/>
    <mergeCell ref="B109:C109"/>
    <mergeCell ref="E109:G109"/>
    <mergeCell ref="J109:K109"/>
    <mergeCell ref="L109:M109"/>
    <mergeCell ref="B110:C110"/>
    <mergeCell ref="E110:G110"/>
    <mergeCell ref="J110:K110"/>
    <mergeCell ref="L110:M110"/>
    <mergeCell ref="B111:C111"/>
    <mergeCell ref="E111:G111"/>
    <mergeCell ref="J111:K111"/>
    <mergeCell ref="L111:M111"/>
    <mergeCell ref="B112:C112"/>
    <mergeCell ref="E112:G112"/>
    <mergeCell ref="J112:K112"/>
    <mergeCell ref="L112:M112"/>
    <mergeCell ref="B113:C113"/>
    <mergeCell ref="E113:G113"/>
    <mergeCell ref="J113:K113"/>
    <mergeCell ref="L113:M113"/>
    <mergeCell ref="B114:C114"/>
    <mergeCell ref="E114:G114"/>
    <mergeCell ref="J114:K114"/>
    <mergeCell ref="L114:M114"/>
    <mergeCell ref="B121:C121"/>
    <mergeCell ref="E121:G121"/>
    <mergeCell ref="J121:K121"/>
    <mergeCell ref="L121:M121"/>
    <mergeCell ref="B122:C122"/>
    <mergeCell ref="E122:G122"/>
    <mergeCell ref="J122:K122"/>
    <mergeCell ref="L122:M122"/>
    <mergeCell ref="B115:C115"/>
    <mergeCell ref="E115:G115"/>
    <mergeCell ref="J115:K115"/>
    <mergeCell ref="L115:M115"/>
    <mergeCell ref="B116:C116"/>
    <mergeCell ref="E116:G116"/>
    <mergeCell ref="J116:K116"/>
    <mergeCell ref="L116:M116"/>
    <mergeCell ref="B117:C117"/>
    <mergeCell ref="E117:G117"/>
    <mergeCell ref="J117:K117"/>
    <mergeCell ref="L117:M117"/>
    <mergeCell ref="B118:C118"/>
    <mergeCell ref="E118:G118"/>
    <mergeCell ref="J118:K118"/>
    <mergeCell ref="L118:M118"/>
    <mergeCell ref="B119:C119"/>
    <mergeCell ref="E119:G119"/>
    <mergeCell ref="J119:K119"/>
    <mergeCell ref="L119:M119"/>
    <mergeCell ref="B120:C120"/>
    <mergeCell ref="E120:G120"/>
    <mergeCell ref="J120:K120"/>
    <mergeCell ref="L120:M120"/>
    <mergeCell ref="B123:C123"/>
    <mergeCell ref="E123:G123"/>
    <mergeCell ref="J123:K123"/>
    <mergeCell ref="L123:M123"/>
    <mergeCell ref="B125:C125"/>
    <mergeCell ref="E125:G125"/>
    <mergeCell ref="J125:K125"/>
    <mergeCell ref="L125:M125"/>
    <mergeCell ref="B126:C126"/>
    <mergeCell ref="E126:G126"/>
    <mergeCell ref="J126:K126"/>
    <mergeCell ref="L126:M126"/>
    <mergeCell ref="B124:C124"/>
    <mergeCell ref="E124:G124"/>
    <mergeCell ref="J124:K124"/>
    <mergeCell ref="L124:M124"/>
    <mergeCell ref="B129:C129"/>
    <mergeCell ref="E129:G129"/>
    <mergeCell ref="J129:K129"/>
    <mergeCell ref="L129:M129"/>
    <mergeCell ref="B127:C127"/>
    <mergeCell ref="E127:G127"/>
    <mergeCell ref="J127:K127"/>
    <mergeCell ref="L127:M127"/>
    <mergeCell ref="B128:C128"/>
    <mergeCell ref="E128:G128"/>
    <mergeCell ref="J128:K128"/>
    <mergeCell ref="L128:M128"/>
    <mergeCell ref="B131:C131"/>
    <mergeCell ref="E131:G131"/>
    <mergeCell ref="J131:K131"/>
    <mergeCell ref="L131:M131"/>
    <mergeCell ref="B132:C132"/>
    <mergeCell ref="E132:G132"/>
    <mergeCell ref="J132:K132"/>
    <mergeCell ref="L132:M132"/>
    <mergeCell ref="B130:C130"/>
    <mergeCell ref="E130:G130"/>
    <mergeCell ref="J130:K130"/>
    <mergeCell ref="L130:M130"/>
    <mergeCell ref="B135:C135"/>
    <mergeCell ref="E135:G135"/>
    <mergeCell ref="J135:K135"/>
    <mergeCell ref="L135:M135"/>
    <mergeCell ref="B133:C133"/>
    <mergeCell ref="E133:G133"/>
    <mergeCell ref="J133:K133"/>
    <mergeCell ref="L133:M133"/>
    <mergeCell ref="B134:C134"/>
    <mergeCell ref="E134:G134"/>
    <mergeCell ref="J134:K134"/>
    <mergeCell ref="L134:M134"/>
    <mergeCell ref="B137:C137"/>
    <mergeCell ref="E137:G137"/>
    <mergeCell ref="J137:K137"/>
    <mergeCell ref="L137:M137"/>
    <mergeCell ref="B138:C138"/>
    <mergeCell ref="E138:G138"/>
    <mergeCell ref="J138:K138"/>
    <mergeCell ref="L138:M138"/>
    <mergeCell ref="B136:C136"/>
    <mergeCell ref="E136:G136"/>
    <mergeCell ref="J136:K136"/>
    <mergeCell ref="L136:M136"/>
    <mergeCell ref="B141:C141"/>
    <mergeCell ref="E141:G141"/>
    <mergeCell ref="J141:K141"/>
    <mergeCell ref="L141:M141"/>
    <mergeCell ref="B139:C139"/>
    <mergeCell ref="E139:G139"/>
    <mergeCell ref="J139:K139"/>
    <mergeCell ref="L139:M139"/>
    <mergeCell ref="B140:C140"/>
    <mergeCell ref="E140:G140"/>
    <mergeCell ref="J140:K140"/>
    <mergeCell ref="L140:M140"/>
    <mergeCell ref="B142:C142"/>
    <mergeCell ref="E142:G142"/>
    <mergeCell ref="J142:K142"/>
    <mergeCell ref="L142:M142"/>
    <mergeCell ref="B143:C143"/>
    <mergeCell ref="E143:G143"/>
    <mergeCell ref="J143:K143"/>
    <mergeCell ref="L143:M143"/>
    <mergeCell ref="B144:C144"/>
    <mergeCell ref="E144:G144"/>
    <mergeCell ref="J144:K144"/>
    <mergeCell ref="L144:M144"/>
    <mergeCell ref="B145:C145"/>
    <mergeCell ref="E145:G145"/>
    <mergeCell ref="J145:K145"/>
    <mergeCell ref="L145:M145"/>
    <mergeCell ref="B146:C146"/>
    <mergeCell ref="E146:G146"/>
    <mergeCell ref="J146:K146"/>
    <mergeCell ref="L146:M146"/>
    <mergeCell ref="B147:C147"/>
    <mergeCell ref="E147:G147"/>
    <mergeCell ref="J147:K147"/>
    <mergeCell ref="L147:M147"/>
    <mergeCell ref="B148:C148"/>
    <mergeCell ref="E148:G148"/>
    <mergeCell ref="J148:K148"/>
    <mergeCell ref="L148:M148"/>
    <mergeCell ref="B149:C149"/>
    <mergeCell ref="E149:G149"/>
    <mergeCell ref="J149:K149"/>
    <mergeCell ref="L149:M149"/>
    <mergeCell ref="B150:C150"/>
    <mergeCell ref="E150:G150"/>
    <mergeCell ref="J150:K150"/>
    <mergeCell ref="L150:M150"/>
    <mergeCell ref="B151:C151"/>
    <mergeCell ref="E151:G151"/>
    <mergeCell ref="J151:K151"/>
    <mergeCell ref="L151:M151"/>
    <mergeCell ref="B152:C152"/>
    <mergeCell ref="E152:G152"/>
    <mergeCell ref="J152:K152"/>
    <mergeCell ref="L152:M152"/>
    <mergeCell ref="B153:C153"/>
    <mergeCell ref="E153:G153"/>
    <mergeCell ref="J153:K153"/>
    <mergeCell ref="L153:M153"/>
    <mergeCell ref="B157:C157"/>
    <mergeCell ref="E157:G157"/>
    <mergeCell ref="J157:K157"/>
    <mergeCell ref="L157:M157"/>
    <mergeCell ref="B158:C158"/>
    <mergeCell ref="E158:G158"/>
    <mergeCell ref="J158:K158"/>
    <mergeCell ref="L158:M158"/>
    <mergeCell ref="B154:C154"/>
    <mergeCell ref="E154:G154"/>
    <mergeCell ref="J154:K154"/>
    <mergeCell ref="L154:M154"/>
    <mergeCell ref="B155:C155"/>
    <mergeCell ref="E155:G155"/>
    <mergeCell ref="J155:K155"/>
    <mergeCell ref="L155:M155"/>
    <mergeCell ref="B156:C156"/>
    <mergeCell ref="E156:G156"/>
    <mergeCell ref="J156:K156"/>
    <mergeCell ref="L156:M156"/>
  </mergeCells>
  <hyperlinks>
    <hyperlink ref="AS20" r:id="rId1"/>
    <hyperlink ref="AS21" r:id="rId2"/>
    <hyperlink ref="AS22" r:id="rId3"/>
    <hyperlink ref="AS23" r:id="rId4"/>
    <hyperlink ref="AS24" r:id="rId5"/>
    <hyperlink ref="AS25" r:id="rId6"/>
    <hyperlink ref="AS26" r:id="rId7"/>
    <hyperlink ref="AS27" r:id="rId8"/>
    <hyperlink ref="AS28" r:id="rId9"/>
    <hyperlink ref="AT14" r:id="rId10"/>
    <hyperlink ref="AT16" r:id="rId11"/>
  </hyperlinks>
  <pageMargins left="0.7" right="0.7" top="0.75" bottom="0.75" header="0.3" footer="0.3"/>
  <pageSetup paperSize="9" orientation="portrait" r:id="rId12"/>
  <ignoredErrors>
    <ignoredError sqref="P161:Q161" evalError="1"/>
  </ignoredErrors>
  <drawing r:id="rId13"/>
</worksheet>
</file>

<file path=xl/worksheets/sheet2.xml><?xml version="1.0" encoding="utf-8"?>
<worksheet xmlns="http://schemas.openxmlformats.org/spreadsheetml/2006/main" xmlns:r="http://schemas.openxmlformats.org/officeDocument/2006/relationships">
  <dimension ref="A1:K1082"/>
  <sheetViews>
    <sheetView topLeftCell="A103" workbookViewId="0">
      <selection activeCell="A2" sqref="A2:A151"/>
    </sheetView>
  </sheetViews>
  <sheetFormatPr defaultRowHeight="15"/>
  <cols>
    <col min="1" max="1" width="8.85546875" style="70"/>
  </cols>
  <sheetData>
    <row r="1" spans="1:11">
      <c r="A1" s="86" t="s">
        <v>35</v>
      </c>
      <c r="F1" s="105"/>
      <c r="G1" s="105"/>
      <c r="H1" s="105"/>
      <c r="I1" s="105"/>
      <c r="J1" s="105"/>
      <c r="K1" s="105"/>
    </row>
    <row r="2" spans="1:11">
      <c r="A2" s="88" t="s">
        <v>70</v>
      </c>
      <c r="F2" s="105"/>
      <c r="G2" s="104"/>
      <c r="H2" s="105"/>
      <c r="I2" s="104"/>
      <c r="J2" s="104"/>
      <c r="K2" s="105"/>
    </row>
    <row r="3" spans="1:11">
      <c r="A3" s="88" t="s">
        <v>71</v>
      </c>
      <c r="F3" s="105"/>
      <c r="G3" s="104"/>
      <c r="H3" s="105"/>
      <c r="I3" s="104"/>
      <c r="J3" s="104"/>
      <c r="K3" s="105"/>
    </row>
    <row r="4" spans="1:11">
      <c r="A4" s="88" t="s">
        <v>72</v>
      </c>
      <c r="F4" s="105"/>
      <c r="G4" s="104"/>
      <c r="H4" s="105"/>
      <c r="I4" s="104"/>
      <c r="J4" s="104"/>
      <c r="K4" s="105"/>
    </row>
    <row r="5" spans="1:11">
      <c r="A5" s="88" t="s">
        <v>73</v>
      </c>
      <c r="F5" s="105"/>
      <c r="G5" s="104"/>
      <c r="H5" s="105"/>
      <c r="I5" s="104"/>
      <c r="J5" s="104"/>
      <c r="K5" s="105"/>
    </row>
    <row r="6" spans="1:11">
      <c r="A6" s="88" t="s">
        <v>74</v>
      </c>
      <c r="F6" s="105"/>
      <c r="G6" s="104"/>
      <c r="H6" s="105"/>
      <c r="I6" s="104"/>
      <c r="J6" s="104"/>
      <c r="K6" s="105"/>
    </row>
    <row r="7" spans="1:11">
      <c r="A7" s="88" t="s">
        <v>75</v>
      </c>
      <c r="F7" s="105"/>
      <c r="G7" s="104"/>
      <c r="H7" s="105"/>
      <c r="I7" s="104"/>
      <c r="J7" s="104"/>
      <c r="K7" s="105"/>
    </row>
    <row r="8" spans="1:11">
      <c r="A8" s="88" t="s">
        <v>76</v>
      </c>
      <c r="F8" s="105"/>
      <c r="G8" s="104"/>
      <c r="H8" s="105"/>
      <c r="I8" s="104"/>
      <c r="J8" s="104"/>
      <c r="K8" s="105"/>
    </row>
    <row r="9" spans="1:11">
      <c r="A9" s="88" t="s">
        <v>77</v>
      </c>
      <c r="F9" s="105"/>
      <c r="G9" s="104"/>
      <c r="H9" s="105"/>
      <c r="I9" s="104"/>
      <c r="J9" s="104"/>
      <c r="K9" s="105"/>
    </row>
    <row r="10" spans="1:11">
      <c r="A10" s="88" t="s">
        <v>78</v>
      </c>
      <c r="F10" s="105"/>
      <c r="G10" s="104"/>
      <c r="H10" s="105"/>
      <c r="I10" s="104"/>
      <c r="J10" s="104"/>
      <c r="K10" s="105"/>
    </row>
    <row r="11" spans="1:11">
      <c r="A11" s="88" t="s">
        <v>79</v>
      </c>
      <c r="F11" s="105"/>
      <c r="G11" s="104"/>
      <c r="H11" s="105"/>
      <c r="I11" s="104"/>
      <c r="J11" s="104"/>
      <c r="K11" s="105"/>
    </row>
    <row r="12" spans="1:11">
      <c r="A12" s="88" t="s">
        <v>80</v>
      </c>
      <c r="F12" s="105"/>
      <c r="G12" s="104"/>
      <c r="H12" s="105"/>
      <c r="I12" s="104"/>
      <c r="J12" s="104"/>
      <c r="K12" s="105"/>
    </row>
    <row r="13" spans="1:11">
      <c r="A13" s="88" t="s">
        <v>81</v>
      </c>
      <c r="F13" s="105"/>
      <c r="G13" s="104"/>
      <c r="H13" s="105"/>
      <c r="I13" s="104"/>
      <c r="J13" s="104"/>
      <c r="K13" s="105"/>
    </row>
    <row r="14" spans="1:11">
      <c r="A14" s="88" t="s">
        <v>82</v>
      </c>
      <c r="F14" s="105"/>
      <c r="G14" s="104"/>
      <c r="H14" s="105"/>
      <c r="I14" s="104"/>
      <c r="J14" s="104"/>
      <c r="K14" s="105"/>
    </row>
    <row r="15" spans="1:11">
      <c r="A15" s="88" t="s">
        <v>83</v>
      </c>
      <c r="F15" s="105"/>
      <c r="G15" s="104"/>
      <c r="H15" s="105"/>
      <c r="I15" s="104"/>
      <c r="J15" s="104"/>
      <c r="K15" s="105"/>
    </row>
    <row r="16" spans="1:11">
      <c r="A16" s="88" t="s">
        <v>84</v>
      </c>
      <c r="F16" s="105"/>
      <c r="G16" s="104"/>
      <c r="H16" s="105"/>
      <c r="I16" s="104"/>
      <c r="J16" s="104"/>
      <c r="K16" s="105"/>
    </row>
    <row r="17" spans="1:11">
      <c r="A17" s="88" t="s">
        <v>85</v>
      </c>
      <c r="F17" s="105"/>
      <c r="G17" s="104"/>
      <c r="H17" s="105"/>
      <c r="I17" s="104"/>
      <c r="J17" s="104"/>
      <c r="K17" s="105"/>
    </row>
    <row r="18" spans="1:11">
      <c r="A18" s="88" t="s">
        <v>86</v>
      </c>
      <c r="F18" s="105"/>
      <c r="G18" s="104"/>
      <c r="H18" s="105"/>
      <c r="I18" s="104"/>
      <c r="J18" s="104"/>
      <c r="K18" s="105"/>
    </row>
    <row r="19" spans="1:11">
      <c r="A19" s="88" t="s">
        <v>87</v>
      </c>
      <c r="F19" s="105"/>
      <c r="G19" s="104"/>
      <c r="H19" s="105"/>
      <c r="I19" s="104"/>
      <c r="J19" s="104"/>
      <c r="K19" s="105"/>
    </row>
    <row r="20" spans="1:11">
      <c r="A20" s="88" t="s">
        <v>88</v>
      </c>
      <c r="F20" s="105"/>
      <c r="G20" s="104"/>
      <c r="H20" s="105"/>
      <c r="I20" s="104"/>
      <c r="J20" s="104"/>
      <c r="K20" s="105"/>
    </row>
    <row r="21" spans="1:11">
      <c r="A21" s="88" t="s">
        <v>89</v>
      </c>
      <c r="F21" s="105"/>
      <c r="G21" s="104"/>
      <c r="H21" s="105"/>
      <c r="I21" s="104"/>
      <c r="J21" s="104"/>
      <c r="K21" s="105"/>
    </row>
    <row r="22" spans="1:11">
      <c r="A22" s="88" t="s">
        <v>90</v>
      </c>
      <c r="F22" s="105"/>
      <c r="G22" s="104"/>
      <c r="H22" s="105"/>
      <c r="I22" s="104"/>
      <c r="J22" s="104"/>
      <c r="K22" s="105"/>
    </row>
    <row r="23" spans="1:11">
      <c r="A23" s="88" t="s">
        <v>91</v>
      </c>
      <c r="F23" s="105"/>
      <c r="G23" s="104"/>
      <c r="H23" s="105"/>
      <c r="I23" s="104"/>
      <c r="J23" s="104"/>
      <c r="K23" s="105"/>
    </row>
    <row r="24" spans="1:11">
      <c r="A24" s="88" t="s">
        <v>92</v>
      </c>
      <c r="F24" s="105"/>
      <c r="G24" s="104"/>
      <c r="H24" s="105"/>
      <c r="I24" s="104"/>
      <c r="J24" s="104"/>
      <c r="K24" s="105"/>
    </row>
    <row r="25" spans="1:11">
      <c r="A25" s="88" t="s">
        <v>93</v>
      </c>
      <c r="F25" s="105"/>
      <c r="G25" s="104"/>
      <c r="H25" s="105"/>
      <c r="I25" s="104"/>
      <c r="J25" s="104"/>
      <c r="K25" s="105"/>
    </row>
    <row r="26" spans="1:11">
      <c r="A26" s="88" t="s">
        <v>94</v>
      </c>
      <c r="F26" s="105"/>
      <c r="G26" s="104"/>
      <c r="H26" s="105"/>
      <c r="I26" s="104"/>
      <c r="J26" s="104"/>
      <c r="K26" s="105"/>
    </row>
    <row r="27" spans="1:11">
      <c r="A27" s="88" t="s">
        <v>95</v>
      </c>
      <c r="F27" s="105"/>
      <c r="G27" s="104"/>
      <c r="H27" s="105"/>
      <c r="I27" s="104"/>
      <c r="J27" s="104"/>
      <c r="K27" s="105"/>
    </row>
    <row r="28" spans="1:11">
      <c r="A28" s="88" t="s">
        <v>96</v>
      </c>
      <c r="F28" s="105"/>
      <c r="G28" s="105"/>
      <c r="H28" s="105"/>
      <c r="I28" s="104"/>
      <c r="J28" s="105"/>
      <c r="K28" s="105"/>
    </row>
    <row r="29" spans="1:11">
      <c r="A29" s="88" t="s">
        <v>97</v>
      </c>
      <c r="F29" s="105"/>
      <c r="G29" s="105"/>
      <c r="H29" s="105"/>
      <c r="I29" s="104"/>
      <c r="J29" s="105"/>
      <c r="K29" s="105"/>
    </row>
    <row r="30" spans="1:11">
      <c r="A30" s="88" t="s">
        <v>98</v>
      </c>
      <c r="F30" s="105"/>
      <c r="G30" s="105"/>
      <c r="H30" s="105"/>
      <c r="I30" s="104"/>
      <c r="J30" s="105"/>
      <c r="K30" s="105"/>
    </row>
    <row r="31" spans="1:11">
      <c r="A31" s="88" t="s">
        <v>99</v>
      </c>
      <c r="F31" s="105"/>
      <c r="G31" s="105"/>
      <c r="H31" s="105"/>
      <c r="I31" s="104"/>
      <c r="J31" s="105"/>
      <c r="K31" s="105"/>
    </row>
    <row r="32" spans="1:11">
      <c r="A32" s="88" t="s">
        <v>100</v>
      </c>
      <c r="F32" s="105"/>
      <c r="G32" s="105"/>
      <c r="H32" s="105"/>
      <c r="I32" s="104"/>
      <c r="J32" s="105"/>
      <c r="K32" s="105"/>
    </row>
    <row r="33" spans="1:11">
      <c r="A33" s="88" t="s">
        <v>101</v>
      </c>
      <c r="F33" s="105"/>
      <c r="G33" s="105"/>
      <c r="H33" s="105"/>
      <c r="I33" s="104"/>
      <c r="J33" s="105"/>
      <c r="K33" s="105"/>
    </row>
    <row r="34" spans="1:11">
      <c r="A34" s="88" t="s">
        <v>102</v>
      </c>
      <c r="F34" s="105"/>
      <c r="G34" s="105"/>
      <c r="H34" s="105"/>
      <c r="I34" s="104"/>
      <c r="J34" s="105"/>
      <c r="K34" s="105"/>
    </row>
    <row r="35" spans="1:11">
      <c r="A35" s="88" t="s">
        <v>103</v>
      </c>
      <c r="F35" s="105"/>
      <c r="G35" s="105"/>
      <c r="H35" s="105"/>
      <c r="I35" s="104"/>
      <c r="J35" s="105"/>
      <c r="K35" s="105"/>
    </row>
    <row r="36" spans="1:11">
      <c r="A36" s="88" t="s">
        <v>104</v>
      </c>
      <c r="F36" s="105"/>
      <c r="G36" s="105"/>
      <c r="H36" s="105"/>
      <c r="I36" s="104"/>
      <c r="J36" s="105"/>
      <c r="K36" s="105"/>
    </row>
    <row r="37" spans="1:11">
      <c r="A37" s="88" t="s">
        <v>105</v>
      </c>
      <c r="F37" s="105"/>
      <c r="G37" s="105"/>
      <c r="H37" s="105"/>
      <c r="I37" s="104"/>
      <c r="J37" s="105"/>
      <c r="K37" s="105"/>
    </row>
    <row r="38" spans="1:11">
      <c r="A38" s="88" t="s">
        <v>106</v>
      </c>
      <c r="F38" s="105"/>
      <c r="G38" s="105"/>
      <c r="H38" s="105"/>
      <c r="I38" s="104"/>
      <c r="J38" s="105"/>
      <c r="K38" s="105"/>
    </row>
    <row r="39" spans="1:11">
      <c r="A39" s="88" t="s">
        <v>107</v>
      </c>
      <c r="F39" s="105"/>
      <c r="G39" s="105"/>
      <c r="H39" s="105"/>
      <c r="I39" s="104"/>
      <c r="J39" s="105"/>
      <c r="K39" s="105"/>
    </row>
    <row r="40" spans="1:11">
      <c r="A40" s="88" t="s">
        <v>108</v>
      </c>
      <c r="F40" s="105"/>
      <c r="G40" s="105"/>
      <c r="H40" s="105"/>
      <c r="I40" s="104"/>
      <c r="J40" s="105"/>
      <c r="K40" s="105"/>
    </row>
    <row r="41" spans="1:11">
      <c r="A41" s="88" t="s">
        <v>109</v>
      </c>
      <c r="F41" s="105"/>
      <c r="G41" s="105"/>
      <c r="H41" s="105"/>
      <c r="I41" s="104"/>
      <c r="J41" s="105"/>
      <c r="K41" s="105"/>
    </row>
    <row r="42" spans="1:11">
      <c r="A42" s="88" t="s">
        <v>110</v>
      </c>
      <c r="F42" s="105"/>
      <c r="G42" s="105"/>
      <c r="H42" s="105"/>
      <c r="I42" s="104"/>
      <c r="J42" s="105"/>
      <c r="K42" s="105"/>
    </row>
    <row r="43" spans="1:11">
      <c r="A43" s="88" t="s">
        <v>111</v>
      </c>
      <c r="F43" s="105"/>
      <c r="G43" s="105"/>
      <c r="H43" s="105"/>
      <c r="I43" s="104"/>
      <c r="J43" s="105"/>
      <c r="K43" s="105"/>
    </row>
    <row r="44" spans="1:11">
      <c r="A44" s="88" t="s">
        <v>112</v>
      </c>
      <c r="F44" s="105"/>
      <c r="G44" s="105"/>
      <c r="H44" s="105"/>
      <c r="I44" s="104"/>
      <c r="J44" s="105"/>
      <c r="K44" s="105"/>
    </row>
    <row r="45" spans="1:11">
      <c r="A45" s="88" t="s">
        <v>113</v>
      </c>
      <c r="F45" s="105"/>
      <c r="G45" s="105"/>
      <c r="H45" s="105"/>
      <c r="I45" s="104"/>
      <c r="J45" s="105"/>
      <c r="K45" s="105"/>
    </row>
    <row r="46" spans="1:11">
      <c r="A46" s="88" t="s">
        <v>114</v>
      </c>
      <c r="F46" s="105"/>
      <c r="G46" s="105"/>
      <c r="H46" s="105"/>
      <c r="I46" s="104"/>
      <c r="J46" s="105"/>
      <c r="K46" s="105"/>
    </row>
    <row r="47" spans="1:11">
      <c r="A47" s="88" t="s">
        <v>115</v>
      </c>
      <c r="F47" s="105"/>
      <c r="G47" s="105"/>
      <c r="H47" s="105"/>
      <c r="I47" s="104"/>
      <c r="J47" s="105"/>
      <c r="K47" s="105"/>
    </row>
    <row r="48" spans="1:11">
      <c r="A48" s="88" t="s">
        <v>116</v>
      </c>
      <c r="F48" s="105"/>
      <c r="G48" s="105"/>
      <c r="H48" s="105"/>
      <c r="I48" s="104"/>
      <c r="J48" s="105"/>
      <c r="K48" s="105"/>
    </row>
    <row r="49" spans="1:11">
      <c r="A49" s="88" t="s">
        <v>117</v>
      </c>
      <c r="F49" s="105"/>
      <c r="G49" s="105"/>
      <c r="H49" s="105"/>
      <c r="I49" s="104"/>
      <c r="J49" s="105"/>
      <c r="K49" s="105"/>
    </row>
    <row r="50" spans="1:11">
      <c r="A50" s="88" t="s">
        <v>118</v>
      </c>
      <c r="F50" s="105"/>
      <c r="G50" s="105"/>
      <c r="H50" s="105"/>
      <c r="I50" s="104"/>
      <c r="J50" s="105"/>
      <c r="K50" s="105"/>
    </row>
    <row r="51" spans="1:11">
      <c r="A51" s="88" t="s">
        <v>119</v>
      </c>
      <c r="F51" s="105"/>
      <c r="G51" s="105"/>
      <c r="H51" s="105"/>
      <c r="I51" s="104"/>
      <c r="J51" s="105"/>
      <c r="K51" s="105"/>
    </row>
    <row r="52" spans="1:11">
      <c r="A52" s="88" t="s">
        <v>120</v>
      </c>
      <c r="F52" s="105"/>
      <c r="G52" s="105"/>
      <c r="H52" s="105"/>
      <c r="I52" s="104"/>
      <c r="J52" s="105"/>
      <c r="K52" s="105"/>
    </row>
    <row r="53" spans="1:11">
      <c r="A53" s="88" t="s">
        <v>121</v>
      </c>
      <c r="F53" s="105"/>
      <c r="G53" s="105"/>
      <c r="H53" s="105"/>
      <c r="I53" s="104"/>
      <c r="J53" s="105"/>
      <c r="K53" s="105"/>
    </row>
    <row r="54" spans="1:11">
      <c r="A54" s="88" t="s">
        <v>122</v>
      </c>
      <c r="F54" s="105"/>
      <c r="G54" s="105"/>
      <c r="H54" s="105"/>
      <c r="I54" s="104"/>
      <c r="J54" s="105"/>
      <c r="K54" s="105"/>
    </row>
    <row r="55" spans="1:11">
      <c r="A55" s="88" t="s">
        <v>123</v>
      </c>
      <c r="F55" s="105"/>
      <c r="G55" s="105"/>
      <c r="H55" s="105"/>
      <c r="I55" s="104"/>
      <c r="J55" s="105"/>
      <c r="K55" s="105"/>
    </row>
    <row r="56" spans="1:11">
      <c r="A56" s="88" t="s">
        <v>124</v>
      </c>
      <c r="F56" s="105"/>
      <c r="G56" s="105"/>
      <c r="H56" s="105"/>
      <c r="I56" s="104"/>
      <c r="J56" s="105"/>
      <c r="K56" s="105"/>
    </row>
    <row r="57" spans="1:11">
      <c r="A57" s="88" t="s">
        <v>125</v>
      </c>
      <c r="F57" s="105"/>
      <c r="G57" s="105"/>
      <c r="H57" s="105"/>
      <c r="I57" s="104"/>
      <c r="J57" s="105"/>
      <c r="K57" s="105"/>
    </row>
    <row r="58" spans="1:11">
      <c r="A58" s="88" t="s">
        <v>126</v>
      </c>
      <c r="F58" s="105"/>
      <c r="G58" s="105"/>
      <c r="H58" s="105"/>
      <c r="I58" s="104"/>
      <c r="J58" s="105"/>
      <c r="K58" s="105"/>
    </row>
    <row r="59" spans="1:11">
      <c r="A59" s="88" t="s">
        <v>127</v>
      </c>
      <c r="F59" s="105"/>
      <c r="G59" s="105"/>
      <c r="H59" s="105"/>
      <c r="I59" s="104"/>
      <c r="J59" s="105"/>
      <c r="K59" s="105"/>
    </row>
    <row r="60" spans="1:11">
      <c r="A60" s="88" t="s">
        <v>128</v>
      </c>
      <c r="F60" s="105"/>
      <c r="G60" s="105"/>
      <c r="H60" s="105"/>
      <c r="I60" s="104"/>
      <c r="J60" s="105"/>
      <c r="K60" s="105"/>
    </row>
    <row r="61" spans="1:11">
      <c r="A61" s="88" t="s">
        <v>129</v>
      </c>
      <c r="F61" s="105"/>
      <c r="G61" s="105"/>
      <c r="H61" s="105"/>
      <c r="I61" s="104"/>
      <c r="J61" s="105"/>
      <c r="K61" s="105"/>
    </row>
    <row r="62" spans="1:11">
      <c r="A62" s="88" t="s">
        <v>130</v>
      </c>
      <c r="F62" s="105"/>
      <c r="G62" s="105"/>
      <c r="H62" s="105"/>
      <c r="I62" s="104"/>
      <c r="J62" s="105"/>
      <c r="K62" s="105"/>
    </row>
    <row r="63" spans="1:11">
      <c r="A63" s="88" t="s">
        <v>131</v>
      </c>
      <c r="F63" s="105"/>
      <c r="G63" s="105"/>
      <c r="H63" s="105"/>
      <c r="I63" s="104"/>
      <c r="J63" s="105"/>
      <c r="K63" s="105"/>
    </row>
    <row r="64" spans="1:11">
      <c r="A64" s="88" t="s">
        <v>132</v>
      </c>
      <c r="F64" s="105"/>
      <c r="G64" s="105"/>
      <c r="H64" s="105"/>
      <c r="I64" s="104"/>
      <c r="J64" s="105"/>
      <c r="K64" s="105"/>
    </row>
    <row r="65" spans="1:11">
      <c r="A65" s="88" t="s">
        <v>133</v>
      </c>
      <c r="F65" s="105"/>
      <c r="G65" s="105"/>
      <c r="H65" s="105"/>
      <c r="I65" s="104"/>
      <c r="J65" s="105"/>
      <c r="K65" s="105"/>
    </row>
    <row r="66" spans="1:11">
      <c r="A66" s="88" t="s">
        <v>134</v>
      </c>
      <c r="F66" s="105"/>
      <c r="G66" s="105"/>
      <c r="H66" s="105"/>
      <c r="I66" s="104"/>
      <c r="J66" s="105"/>
      <c r="K66" s="105"/>
    </row>
    <row r="67" spans="1:11">
      <c r="A67" s="88" t="s">
        <v>135</v>
      </c>
      <c r="F67" s="105"/>
      <c r="G67" s="105"/>
      <c r="H67" s="105"/>
      <c r="I67" s="104"/>
      <c r="J67" s="105"/>
      <c r="K67" s="105"/>
    </row>
    <row r="68" spans="1:11">
      <c r="A68" s="88" t="s">
        <v>136</v>
      </c>
      <c r="F68" s="105"/>
      <c r="G68" s="105"/>
      <c r="H68" s="105"/>
      <c r="I68" s="104"/>
      <c r="J68" s="105"/>
      <c r="K68" s="105"/>
    </row>
    <row r="69" spans="1:11">
      <c r="A69" s="88" t="s">
        <v>137</v>
      </c>
      <c r="F69" s="105"/>
      <c r="G69" s="105"/>
      <c r="H69" s="105"/>
      <c r="I69" s="104"/>
      <c r="J69" s="105"/>
      <c r="K69" s="105"/>
    </row>
    <row r="70" spans="1:11">
      <c r="A70" s="88" t="s">
        <v>138</v>
      </c>
      <c r="F70" s="105"/>
      <c r="G70" s="105"/>
      <c r="H70" s="105"/>
      <c r="I70" s="104"/>
      <c r="J70" s="105"/>
      <c r="K70" s="105"/>
    </row>
    <row r="71" spans="1:11">
      <c r="A71" s="88" t="s">
        <v>139</v>
      </c>
      <c r="F71" s="105"/>
      <c r="G71" s="105"/>
      <c r="H71" s="105"/>
      <c r="I71" s="104"/>
      <c r="J71" s="105"/>
      <c r="K71" s="105"/>
    </row>
    <row r="72" spans="1:11">
      <c r="A72" s="88" t="s">
        <v>140</v>
      </c>
      <c r="F72" s="105"/>
      <c r="G72" s="105"/>
      <c r="H72" s="105"/>
      <c r="I72" s="104"/>
      <c r="J72" s="105"/>
      <c r="K72" s="105"/>
    </row>
    <row r="73" spans="1:11">
      <c r="A73" s="88" t="s">
        <v>141</v>
      </c>
      <c r="F73" s="105"/>
      <c r="G73" s="105"/>
      <c r="H73" s="105"/>
      <c r="I73" s="104"/>
      <c r="J73" s="105"/>
      <c r="K73" s="105"/>
    </row>
    <row r="74" spans="1:11">
      <c r="A74" s="88" t="s">
        <v>142</v>
      </c>
      <c r="F74" s="105"/>
      <c r="G74" s="105"/>
      <c r="H74" s="105"/>
      <c r="I74" s="104"/>
      <c r="J74" s="105"/>
      <c r="K74" s="105"/>
    </row>
    <row r="75" spans="1:11">
      <c r="A75" s="88" t="s">
        <v>143</v>
      </c>
      <c r="F75" s="105"/>
      <c r="G75" s="105"/>
      <c r="H75" s="105"/>
      <c r="I75" s="104"/>
      <c r="J75" s="105"/>
      <c r="K75" s="105"/>
    </row>
    <row r="76" spans="1:11">
      <c r="A76" s="88" t="s">
        <v>144</v>
      </c>
      <c r="F76" s="105"/>
      <c r="G76" s="105"/>
      <c r="H76" s="105"/>
      <c r="I76" s="104"/>
      <c r="J76" s="105"/>
      <c r="K76" s="105"/>
    </row>
    <row r="77" spans="1:11">
      <c r="A77" s="88" t="s">
        <v>145</v>
      </c>
      <c r="F77" s="105"/>
      <c r="G77" s="105"/>
      <c r="H77" s="105"/>
      <c r="I77" s="104"/>
      <c r="J77" s="105"/>
      <c r="K77" s="105"/>
    </row>
    <row r="78" spans="1:11">
      <c r="A78" s="88" t="s">
        <v>146</v>
      </c>
      <c r="F78" s="105"/>
      <c r="G78" s="105"/>
      <c r="H78" s="105"/>
      <c r="I78" s="104"/>
      <c r="J78" s="105"/>
      <c r="K78" s="105"/>
    </row>
    <row r="79" spans="1:11">
      <c r="A79" s="88" t="s">
        <v>147</v>
      </c>
      <c r="F79" s="105"/>
      <c r="G79" s="105"/>
      <c r="H79" s="105"/>
      <c r="I79" s="104"/>
      <c r="J79" s="105"/>
      <c r="K79" s="105"/>
    </row>
    <row r="80" spans="1:11">
      <c r="A80" s="88" t="s">
        <v>148</v>
      </c>
      <c r="F80" s="105"/>
      <c r="G80" s="105"/>
      <c r="H80" s="105"/>
      <c r="I80" s="104"/>
      <c r="J80" s="105"/>
      <c r="K80" s="105"/>
    </row>
    <row r="81" spans="1:11">
      <c r="A81" s="88" t="s">
        <v>149</v>
      </c>
      <c r="F81" s="105"/>
      <c r="G81" s="105"/>
      <c r="H81" s="105"/>
      <c r="I81" s="104"/>
      <c r="J81" s="105"/>
      <c r="K81" s="105"/>
    </row>
    <row r="82" spans="1:11">
      <c r="A82" s="88" t="s">
        <v>150</v>
      </c>
      <c r="F82" s="105"/>
      <c r="G82" s="105"/>
      <c r="H82" s="105"/>
      <c r="I82" s="104"/>
      <c r="J82" s="105"/>
      <c r="K82" s="105"/>
    </row>
    <row r="83" spans="1:11">
      <c r="A83" s="88" t="s">
        <v>151</v>
      </c>
      <c r="F83" s="105"/>
      <c r="G83" s="105"/>
      <c r="H83" s="105"/>
      <c r="I83" s="104"/>
      <c r="J83" s="105"/>
      <c r="K83" s="105"/>
    </row>
    <row r="84" spans="1:11">
      <c r="A84" s="88" t="s">
        <v>152</v>
      </c>
      <c r="F84" s="105"/>
      <c r="G84" s="105"/>
      <c r="H84" s="105"/>
      <c r="I84" s="104"/>
      <c r="J84" s="105"/>
      <c r="K84" s="105"/>
    </row>
    <row r="85" spans="1:11">
      <c r="A85" s="88" t="s">
        <v>153</v>
      </c>
      <c r="F85" s="105"/>
      <c r="G85" s="105"/>
      <c r="H85" s="105"/>
      <c r="I85" s="104"/>
      <c r="J85" s="105"/>
      <c r="K85" s="105"/>
    </row>
    <row r="86" spans="1:11">
      <c r="A86" s="88" t="s">
        <v>154</v>
      </c>
      <c r="F86" s="105"/>
      <c r="G86" s="105"/>
      <c r="H86" s="105"/>
      <c r="I86" s="104"/>
      <c r="J86" s="105"/>
      <c r="K86" s="105"/>
    </row>
    <row r="87" spans="1:11">
      <c r="A87" s="88" t="s">
        <v>155</v>
      </c>
      <c r="F87" s="105"/>
      <c r="G87" s="105"/>
      <c r="H87" s="105"/>
      <c r="I87" s="104"/>
      <c r="J87" s="105"/>
      <c r="K87" s="105"/>
    </row>
    <row r="88" spans="1:11">
      <c r="A88" s="88" t="s">
        <v>156</v>
      </c>
      <c r="F88" s="105"/>
      <c r="G88" s="105"/>
      <c r="H88" s="105"/>
      <c r="I88" s="104"/>
      <c r="J88" s="105"/>
      <c r="K88" s="105"/>
    </row>
    <row r="89" spans="1:11">
      <c r="A89" s="88" t="s">
        <v>157</v>
      </c>
      <c r="F89" s="105"/>
      <c r="G89" s="105"/>
      <c r="H89" s="105"/>
      <c r="I89" s="104"/>
      <c r="J89" s="105"/>
      <c r="K89" s="105"/>
    </row>
    <row r="90" spans="1:11">
      <c r="A90" s="88" t="s">
        <v>158</v>
      </c>
      <c r="F90" s="105"/>
      <c r="G90" s="105"/>
      <c r="H90" s="105"/>
      <c r="I90" s="104"/>
      <c r="J90" s="105"/>
      <c r="K90" s="105"/>
    </row>
    <row r="91" spans="1:11">
      <c r="A91" s="88" t="s">
        <v>159</v>
      </c>
      <c r="F91" s="105"/>
      <c r="G91" s="105"/>
      <c r="H91" s="105"/>
      <c r="I91" s="104"/>
      <c r="J91" s="105"/>
      <c r="K91" s="105"/>
    </row>
    <row r="92" spans="1:11">
      <c r="A92" s="88" t="s">
        <v>160</v>
      </c>
      <c r="F92" s="105"/>
      <c r="G92" s="105"/>
      <c r="H92" s="105"/>
      <c r="I92" s="104"/>
      <c r="J92" s="105"/>
      <c r="K92" s="105"/>
    </row>
    <row r="93" spans="1:11">
      <c r="A93" s="88" t="s">
        <v>161</v>
      </c>
      <c r="F93" s="105"/>
      <c r="G93" s="105"/>
      <c r="H93" s="105"/>
      <c r="I93" s="104"/>
      <c r="J93" s="105"/>
      <c r="K93" s="105"/>
    </row>
    <row r="94" spans="1:11">
      <c r="A94" s="88" t="s">
        <v>162</v>
      </c>
      <c r="F94" s="105"/>
      <c r="G94" s="105"/>
      <c r="H94" s="105"/>
      <c r="I94" s="104"/>
      <c r="J94" s="105"/>
      <c r="K94" s="105"/>
    </row>
    <row r="95" spans="1:11">
      <c r="A95" s="88" t="s">
        <v>163</v>
      </c>
      <c r="F95" s="105"/>
      <c r="G95" s="105"/>
      <c r="H95" s="105"/>
      <c r="I95" s="104"/>
      <c r="J95" s="105"/>
      <c r="K95" s="105"/>
    </row>
    <row r="96" spans="1:11">
      <c r="A96" s="88" t="s">
        <v>164</v>
      </c>
      <c r="F96" s="105"/>
      <c r="G96" s="105"/>
      <c r="H96" s="105"/>
      <c r="I96" s="104"/>
      <c r="J96" s="105"/>
      <c r="K96" s="105"/>
    </row>
    <row r="97" spans="1:11">
      <c r="A97" s="88" t="s">
        <v>165</v>
      </c>
      <c r="F97" s="105"/>
      <c r="G97" s="105"/>
      <c r="H97" s="105"/>
      <c r="I97" s="104"/>
      <c r="J97" s="105"/>
      <c r="K97" s="105"/>
    </row>
    <row r="98" spans="1:11">
      <c r="A98" s="88" t="s">
        <v>166</v>
      </c>
      <c r="F98" s="105"/>
      <c r="G98" s="105"/>
      <c r="H98" s="105"/>
      <c r="I98" s="104"/>
      <c r="J98" s="105"/>
      <c r="K98" s="105"/>
    </row>
    <row r="99" spans="1:11">
      <c r="A99" s="88" t="s">
        <v>167</v>
      </c>
      <c r="F99" s="105"/>
      <c r="G99" s="105"/>
      <c r="H99" s="105"/>
      <c r="I99" s="104"/>
      <c r="J99" s="105"/>
      <c r="K99" s="105"/>
    </row>
    <row r="100" spans="1:11">
      <c r="A100" s="88" t="s">
        <v>168</v>
      </c>
      <c r="F100" s="105"/>
      <c r="G100" s="105"/>
      <c r="H100" s="105"/>
      <c r="I100" s="104"/>
      <c r="J100" s="105"/>
      <c r="K100" s="105"/>
    </row>
    <row r="101" spans="1:11">
      <c r="A101" s="88" t="s">
        <v>169</v>
      </c>
      <c r="F101" s="105"/>
      <c r="G101" s="105"/>
      <c r="H101" s="105"/>
      <c r="I101" s="104"/>
      <c r="J101" s="105"/>
      <c r="K101" s="105"/>
    </row>
    <row r="102" spans="1:11">
      <c r="A102" s="88" t="s">
        <v>170</v>
      </c>
      <c r="F102" s="105"/>
      <c r="G102" s="105"/>
      <c r="H102" s="105"/>
      <c r="I102" s="104"/>
      <c r="J102" s="105"/>
      <c r="K102" s="105"/>
    </row>
    <row r="103" spans="1:11">
      <c r="A103" s="88" t="s">
        <v>171</v>
      </c>
      <c r="F103" s="105"/>
      <c r="G103" s="105"/>
      <c r="H103" s="105"/>
      <c r="I103" s="104"/>
      <c r="J103" s="105"/>
      <c r="K103" s="105"/>
    </row>
    <row r="104" spans="1:11">
      <c r="A104" s="88" t="s">
        <v>172</v>
      </c>
      <c r="F104" s="105"/>
      <c r="G104" s="105"/>
      <c r="H104" s="105"/>
      <c r="I104" s="104"/>
      <c r="J104" s="105"/>
      <c r="K104" s="105"/>
    </row>
    <row r="105" spans="1:11">
      <c r="A105" s="88" t="s">
        <v>173</v>
      </c>
      <c r="F105" s="105"/>
      <c r="G105" s="105"/>
      <c r="H105" s="105"/>
      <c r="I105" s="104"/>
      <c r="J105" s="105"/>
      <c r="K105" s="105"/>
    </row>
    <row r="106" spans="1:11">
      <c r="A106" s="88" t="s">
        <v>174</v>
      </c>
      <c r="F106" s="105"/>
      <c r="G106" s="105"/>
      <c r="H106" s="105"/>
      <c r="I106" s="104"/>
      <c r="J106" s="105"/>
      <c r="K106" s="105"/>
    </row>
    <row r="107" spans="1:11">
      <c r="A107" s="88" t="s">
        <v>175</v>
      </c>
      <c r="F107" s="105"/>
      <c r="G107" s="105"/>
      <c r="H107" s="105"/>
      <c r="I107" s="104"/>
      <c r="J107" s="105"/>
      <c r="K107" s="105"/>
    </row>
    <row r="108" spans="1:11">
      <c r="A108" s="88" t="s">
        <v>176</v>
      </c>
      <c r="F108" s="105"/>
      <c r="G108" s="105"/>
      <c r="H108" s="105"/>
      <c r="I108" s="104"/>
      <c r="J108" s="105"/>
      <c r="K108" s="105"/>
    </row>
    <row r="109" spans="1:11">
      <c r="A109" s="88" t="s">
        <v>177</v>
      </c>
      <c r="F109" s="105"/>
      <c r="G109" s="105"/>
      <c r="H109" s="105"/>
      <c r="I109" s="104"/>
      <c r="J109" s="105"/>
      <c r="K109" s="105"/>
    </row>
    <row r="110" spans="1:11">
      <c r="A110" s="88" t="s">
        <v>178</v>
      </c>
      <c r="F110" s="105"/>
      <c r="G110" s="105"/>
      <c r="H110" s="105"/>
      <c r="I110" s="104"/>
      <c r="J110" s="105"/>
      <c r="K110" s="105"/>
    </row>
    <row r="111" spans="1:11">
      <c r="A111" s="88" t="s">
        <v>179</v>
      </c>
      <c r="F111" s="105"/>
      <c r="G111" s="105"/>
      <c r="H111" s="105"/>
      <c r="I111" s="104"/>
      <c r="J111" s="105"/>
      <c r="K111" s="105"/>
    </row>
    <row r="112" spans="1:11">
      <c r="A112" s="88" t="s">
        <v>180</v>
      </c>
      <c r="F112" s="105"/>
      <c r="G112" s="105"/>
      <c r="H112" s="105"/>
      <c r="I112" s="104"/>
      <c r="J112" s="105"/>
      <c r="K112" s="105"/>
    </row>
    <row r="113" spans="1:11">
      <c r="A113" s="88" t="s">
        <v>181</v>
      </c>
      <c r="F113" s="105"/>
      <c r="G113" s="105"/>
      <c r="H113" s="105"/>
      <c r="I113" s="104"/>
      <c r="J113" s="105"/>
      <c r="K113" s="105"/>
    </row>
    <row r="114" spans="1:11">
      <c r="A114" s="88" t="s">
        <v>182</v>
      </c>
      <c r="F114" s="105"/>
      <c r="G114" s="105"/>
      <c r="H114" s="105"/>
      <c r="I114" s="104"/>
      <c r="J114" s="105"/>
      <c r="K114" s="105"/>
    </row>
    <row r="115" spans="1:11">
      <c r="A115" s="88" t="s">
        <v>183</v>
      </c>
      <c r="F115" s="105"/>
      <c r="G115" s="105"/>
      <c r="H115" s="105"/>
      <c r="I115" s="104"/>
      <c r="J115" s="105"/>
      <c r="K115" s="105"/>
    </row>
    <row r="116" spans="1:11">
      <c r="A116" s="88" t="s">
        <v>184</v>
      </c>
      <c r="F116" s="105"/>
      <c r="G116" s="105"/>
      <c r="H116" s="105"/>
      <c r="I116" s="104"/>
      <c r="J116" s="105"/>
      <c r="K116" s="105"/>
    </row>
    <row r="117" spans="1:11">
      <c r="A117" s="88" t="s">
        <v>185</v>
      </c>
      <c r="F117" s="105"/>
      <c r="G117" s="105"/>
      <c r="H117" s="105"/>
      <c r="I117" s="104"/>
      <c r="J117" s="105"/>
      <c r="K117" s="105"/>
    </row>
    <row r="118" spans="1:11">
      <c r="A118" s="88" t="s">
        <v>186</v>
      </c>
      <c r="F118" s="105"/>
      <c r="G118" s="105"/>
      <c r="H118" s="105"/>
      <c r="I118" s="104"/>
      <c r="J118" s="105"/>
      <c r="K118" s="105"/>
    </row>
    <row r="119" spans="1:11">
      <c r="A119" s="88" t="s">
        <v>187</v>
      </c>
      <c r="F119" s="105"/>
      <c r="G119" s="105"/>
      <c r="H119" s="105"/>
      <c r="I119" s="104"/>
      <c r="J119" s="105"/>
      <c r="K119" s="105"/>
    </row>
    <row r="120" spans="1:11">
      <c r="A120" s="88" t="s">
        <v>188</v>
      </c>
      <c r="F120" s="105"/>
      <c r="G120" s="105"/>
      <c r="H120" s="105"/>
      <c r="I120" s="104"/>
      <c r="J120" s="105"/>
      <c r="K120" s="105"/>
    </row>
    <row r="121" spans="1:11">
      <c r="A121" s="88" t="s">
        <v>189</v>
      </c>
      <c r="F121" s="105"/>
      <c r="G121" s="105"/>
      <c r="H121" s="105"/>
      <c r="I121" s="104"/>
      <c r="J121" s="105"/>
      <c r="K121" s="105"/>
    </row>
    <row r="122" spans="1:11">
      <c r="A122" s="88" t="s">
        <v>190</v>
      </c>
      <c r="F122" s="105"/>
      <c r="G122" s="105"/>
      <c r="H122" s="105"/>
      <c r="I122" s="104"/>
      <c r="J122" s="105"/>
      <c r="K122" s="105"/>
    </row>
    <row r="123" spans="1:11">
      <c r="A123" s="88" t="s">
        <v>191</v>
      </c>
      <c r="F123" s="105"/>
      <c r="G123" s="105"/>
      <c r="H123" s="105"/>
      <c r="I123" s="104"/>
      <c r="J123" s="105"/>
      <c r="K123" s="105"/>
    </row>
    <row r="124" spans="1:11">
      <c r="A124" s="88" t="s">
        <v>192</v>
      </c>
      <c r="F124" s="105"/>
      <c r="G124" s="105"/>
      <c r="H124" s="105"/>
      <c r="I124" s="104"/>
      <c r="J124" s="105"/>
      <c r="K124" s="105"/>
    </row>
    <row r="125" spans="1:11">
      <c r="A125" s="88" t="s">
        <v>193</v>
      </c>
      <c r="F125" s="105"/>
      <c r="G125" s="105"/>
      <c r="H125" s="105"/>
      <c r="I125" s="104"/>
      <c r="J125" s="105"/>
      <c r="K125" s="105"/>
    </row>
    <row r="126" spans="1:11">
      <c r="A126" s="88" t="s">
        <v>194</v>
      </c>
      <c r="F126" s="105"/>
      <c r="G126" s="105"/>
      <c r="H126" s="105"/>
      <c r="I126" s="104"/>
      <c r="J126" s="105"/>
      <c r="K126" s="105"/>
    </row>
    <row r="127" spans="1:11">
      <c r="A127" s="88" t="s">
        <v>195</v>
      </c>
      <c r="F127" s="105"/>
      <c r="G127" s="105"/>
      <c r="H127" s="105"/>
      <c r="I127" s="104"/>
      <c r="J127" s="105"/>
      <c r="K127" s="105"/>
    </row>
    <row r="128" spans="1:11">
      <c r="A128" s="88" t="s">
        <v>196</v>
      </c>
      <c r="F128" s="105"/>
      <c r="G128" s="105"/>
      <c r="H128" s="105"/>
      <c r="I128" s="104"/>
      <c r="J128" s="105"/>
      <c r="K128" s="105"/>
    </row>
    <row r="129" spans="1:11">
      <c r="A129" s="88" t="s">
        <v>197</v>
      </c>
      <c r="F129" s="105"/>
      <c r="G129" s="105"/>
      <c r="H129" s="105"/>
      <c r="I129" s="104"/>
      <c r="J129" s="105"/>
      <c r="K129" s="105"/>
    </row>
    <row r="130" spans="1:11">
      <c r="A130" s="88" t="s">
        <v>198</v>
      </c>
      <c r="F130" s="105"/>
      <c r="G130" s="105"/>
      <c r="H130" s="105"/>
      <c r="I130" s="104"/>
      <c r="J130" s="105"/>
      <c r="K130" s="105"/>
    </row>
    <row r="131" spans="1:11">
      <c r="A131" s="88" t="s">
        <v>199</v>
      </c>
      <c r="F131" s="105"/>
      <c r="G131" s="105"/>
      <c r="H131" s="105"/>
      <c r="I131" s="104"/>
      <c r="J131" s="105"/>
      <c r="K131" s="105"/>
    </row>
    <row r="132" spans="1:11">
      <c r="A132" s="88" t="s">
        <v>200</v>
      </c>
      <c r="F132" s="105"/>
      <c r="G132" s="105"/>
      <c r="H132" s="105"/>
      <c r="I132" s="104"/>
      <c r="J132" s="105"/>
      <c r="K132" s="105"/>
    </row>
    <row r="133" spans="1:11">
      <c r="A133" s="88" t="s">
        <v>201</v>
      </c>
      <c r="F133" s="105"/>
      <c r="G133" s="105"/>
      <c r="H133" s="105"/>
      <c r="I133" s="104"/>
      <c r="J133" s="105"/>
      <c r="K133" s="105"/>
    </row>
    <row r="134" spans="1:11">
      <c r="A134" s="88" t="s">
        <v>202</v>
      </c>
      <c r="F134" s="105"/>
      <c r="G134" s="105"/>
      <c r="H134" s="105"/>
      <c r="I134" s="104"/>
      <c r="J134" s="105"/>
      <c r="K134" s="105"/>
    </row>
    <row r="135" spans="1:11">
      <c r="A135" s="88" t="s">
        <v>203</v>
      </c>
      <c r="F135" s="105"/>
      <c r="G135" s="105"/>
      <c r="H135" s="105"/>
      <c r="I135" s="104"/>
      <c r="J135" s="105"/>
      <c r="K135" s="105"/>
    </row>
    <row r="136" spans="1:11">
      <c r="A136" s="88" t="s">
        <v>204</v>
      </c>
      <c r="F136" s="105"/>
      <c r="G136" s="105"/>
      <c r="H136" s="105"/>
      <c r="I136" s="104"/>
      <c r="J136" s="105"/>
      <c r="K136" s="105"/>
    </row>
    <row r="137" spans="1:11">
      <c r="A137" s="88" t="s">
        <v>205</v>
      </c>
      <c r="F137" s="105"/>
      <c r="G137" s="105"/>
      <c r="H137" s="105"/>
      <c r="I137" s="104"/>
      <c r="J137" s="105"/>
      <c r="K137" s="105"/>
    </row>
    <row r="138" spans="1:11">
      <c r="A138" s="88" t="s">
        <v>206</v>
      </c>
      <c r="F138" s="105"/>
      <c r="G138" s="105"/>
      <c r="H138" s="105"/>
      <c r="I138" s="104"/>
      <c r="J138" s="105"/>
      <c r="K138" s="105"/>
    </row>
    <row r="139" spans="1:11">
      <c r="A139" s="88" t="s">
        <v>207</v>
      </c>
      <c r="F139" s="105"/>
      <c r="G139" s="105"/>
      <c r="H139" s="105"/>
      <c r="I139" s="104"/>
      <c r="J139" s="105"/>
      <c r="K139" s="105"/>
    </row>
    <row r="140" spans="1:11">
      <c r="A140" s="88" t="s">
        <v>208</v>
      </c>
      <c r="F140" s="105"/>
      <c r="G140" s="105"/>
      <c r="H140" s="105"/>
      <c r="I140" s="104"/>
      <c r="J140" s="105"/>
      <c r="K140" s="105"/>
    </row>
    <row r="141" spans="1:11">
      <c r="A141" s="88" t="s">
        <v>209</v>
      </c>
      <c r="F141" s="105"/>
      <c r="G141" s="105"/>
      <c r="H141" s="105"/>
      <c r="I141" s="104"/>
      <c r="J141" s="105"/>
      <c r="K141" s="105"/>
    </row>
    <row r="142" spans="1:11">
      <c r="A142" s="88" t="s">
        <v>210</v>
      </c>
      <c r="F142" s="105"/>
      <c r="G142" s="105"/>
      <c r="H142" s="105"/>
      <c r="I142" s="104"/>
      <c r="J142" s="105"/>
      <c r="K142" s="105"/>
    </row>
    <row r="143" spans="1:11">
      <c r="A143" s="88" t="s">
        <v>211</v>
      </c>
      <c r="F143" s="105"/>
      <c r="G143" s="105"/>
      <c r="H143" s="105"/>
      <c r="I143" s="104"/>
      <c r="J143" s="105"/>
      <c r="K143" s="105"/>
    </row>
    <row r="144" spans="1:11">
      <c r="A144" s="88" t="s">
        <v>212</v>
      </c>
      <c r="F144" s="105"/>
      <c r="G144" s="105"/>
      <c r="H144" s="105"/>
      <c r="I144" s="104"/>
      <c r="J144" s="105"/>
      <c r="K144" s="105"/>
    </row>
    <row r="145" spans="1:11">
      <c r="A145" s="88" t="s">
        <v>213</v>
      </c>
      <c r="F145" s="105"/>
      <c r="G145" s="105"/>
      <c r="H145" s="105"/>
      <c r="I145" s="104"/>
      <c r="J145" s="105"/>
      <c r="K145" s="105"/>
    </row>
    <row r="146" spans="1:11">
      <c r="A146" s="88" t="s">
        <v>214</v>
      </c>
      <c r="F146" s="105"/>
      <c r="G146" s="105"/>
      <c r="H146" s="105"/>
      <c r="I146" s="104"/>
      <c r="J146" s="105"/>
      <c r="K146" s="105"/>
    </row>
    <row r="147" spans="1:11">
      <c r="A147" s="88" t="s">
        <v>215</v>
      </c>
      <c r="F147" s="105"/>
      <c r="G147" s="105"/>
      <c r="H147" s="105"/>
      <c r="I147" s="104"/>
      <c r="J147" s="105"/>
      <c r="K147" s="105"/>
    </row>
    <row r="148" spans="1:11">
      <c r="A148" s="88" t="s">
        <v>216</v>
      </c>
      <c r="F148" s="105"/>
      <c r="G148" s="105"/>
      <c r="H148" s="105"/>
      <c r="I148" s="104"/>
      <c r="J148" s="105"/>
      <c r="K148" s="105"/>
    </row>
    <row r="149" spans="1:11">
      <c r="A149" s="88" t="s">
        <v>217</v>
      </c>
      <c r="F149" s="105"/>
      <c r="G149" s="105"/>
      <c r="H149" s="105"/>
      <c r="I149" s="104"/>
      <c r="J149" s="105"/>
      <c r="K149" s="105"/>
    </row>
    <row r="150" spans="1:11">
      <c r="A150" s="88" t="s">
        <v>218</v>
      </c>
      <c r="F150" s="105"/>
      <c r="G150" s="105"/>
      <c r="H150" s="105"/>
      <c r="I150" s="104"/>
      <c r="J150" s="105"/>
      <c r="K150" s="105"/>
    </row>
    <row r="151" spans="1:11">
      <c r="A151" s="88" t="s">
        <v>219</v>
      </c>
      <c r="F151" s="105"/>
      <c r="G151" s="105"/>
      <c r="H151" s="105"/>
      <c r="I151" s="104"/>
      <c r="J151" s="105"/>
      <c r="K151" s="105"/>
    </row>
    <row r="152" spans="1:11">
      <c r="F152" s="105"/>
      <c r="G152" s="105"/>
      <c r="H152" s="105"/>
      <c r="I152" s="104"/>
      <c r="J152" s="105"/>
      <c r="K152" s="105"/>
    </row>
    <row r="153" spans="1:11">
      <c r="F153" s="105"/>
      <c r="G153" s="105"/>
      <c r="H153" s="105"/>
      <c r="I153" s="104"/>
      <c r="J153" s="105"/>
      <c r="K153" s="105"/>
    </row>
    <row r="154" spans="1:11">
      <c r="F154" s="105"/>
      <c r="G154" s="105"/>
      <c r="H154" s="105"/>
      <c r="I154" s="104"/>
      <c r="J154" s="105"/>
      <c r="K154" s="105"/>
    </row>
    <row r="155" spans="1:11">
      <c r="F155" s="105"/>
      <c r="G155" s="105"/>
      <c r="H155" s="105"/>
      <c r="I155" s="104"/>
      <c r="J155" s="105"/>
      <c r="K155" s="105"/>
    </row>
    <row r="156" spans="1:11">
      <c r="F156" s="105"/>
      <c r="G156" s="105"/>
      <c r="H156" s="105"/>
      <c r="I156" s="104"/>
      <c r="J156" s="105"/>
      <c r="K156" s="105"/>
    </row>
    <row r="157" spans="1:11">
      <c r="F157" s="105"/>
      <c r="G157" s="105"/>
      <c r="H157" s="105"/>
      <c r="I157" s="104"/>
      <c r="J157" s="105"/>
      <c r="K157" s="105"/>
    </row>
    <row r="158" spans="1:11">
      <c r="F158" s="105"/>
      <c r="G158" s="105"/>
      <c r="H158" s="105"/>
      <c r="I158" s="104"/>
      <c r="J158" s="105"/>
      <c r="K158" s="105"/>
    </row>
    <row r="159" spans="1:11">
      <c r="F159" s="105"/>
      <c r="G159" s="105"/>
      <c r="H159" s="105"/>
      <c r="I159" s="104"/>
      <c r="J159" s="105"/>
      <c r="K159" s="105"/>
    </row>
    <row r="160" spans="1:11">
      <c r="F160" s="105"/>
      <c r="G160" s="105"/>
      <c r="H160" s="105"/>
      <c r="I160" s="104"/>
      <c r="J160" s="105"/>
      <c r="K160" s="105"/>
    </row>
    <row r="161" spans="6:11">
      <c r="F161" s="105"/>
      <c r="G161" s="105"/>
      <c r="H161" s="105"/>
      <c r="I161" s="104"/>
      <c r="J161" s="105"/>
      <c r="K161" s="105"/>
    </row>
    <row r="162" spans="6:11">
      <c r="F162" s="105"/>
      <c r="G162" s="105"/>
      <c r="H162" s="105"/>
      <c r="I162" s="104"/>
      <c r="J162" s="105"/>
      <c r="K162" s="105"/>
    </row>
    <row r="163" spans="6:11">
      <c r="F163" s="105"/>
      <c r="G163" s="105"/>
      <c r="H163" s="105"/>
      <c r="I163" s="104"/>
      <c r="J163" s="105"/>
      <c r="K163" s="105"/>
    </row>
    <row r="164" spans="6:11">
      <c r="F164" s="105"/>
      <c r="G164" s="105"/>
      <c r="H164" s="105"/>
      <c r="I164" s="104"/>
      <c r="J164" s="105"/>
      <c r="K164" s="105"/>
    </row>
    <row r="165" spans="6:11">
      <c r="F165" s="105"/>
      <c r="G165" s="105"/>
      <c r="H165" s="105"/>
      <c r="I165" s="104"/>
      <c r="J165" s="105"/>
      <c r="K165" s="105"/>
    </row>
    <row r="166" spans="6:11">
      <c r="F166" s="105"/>
      <c r="G166" s="105"/>
      <c r="H166" s="105"/>
      <c r="I166" s="104"/>
      <c r="J166" s="105"/>
      <c r="K166" s="105"/>
    </row>
    <row r="167" spans="6:11">
      <c r="F167" s="105"/>
      <c r="G167" s="105"/>
      <c r="H167" s="105"/>
      <c r="I167" s="104"/>
      <c r="J167" s="105"/>
      <c r="K167" s="105"/>
    </row>
    <row r="168" spans="6:11">
      <c r="F168" s="105"/>
      <c r="G168" s="105"/>
      <c r="H168" s="105"/>
      <c r="I168" s="104"/>
      <c r="J168" s="105"/>
      <c r="K168" s="105"/>
    </row>
    <row r="169" spans="6:11">
      <c r="F169" s="105"/>
      <c r="G169" s="105"/>
      <c r="H169" s="105"/>
      <c r="I169" s="104"/>
      <c r="J169" s="105"/>
      <c r="K169" s="105"/>
    </row>
    <row r="170" spans="6:11">
      <c r="F170" s="105"/>
      <c r="G170" s="105"/>
      <c r="H170" s="105"/>
      <c r="I170" s="104"/>
      <c r="J170" s="105"/>
      <c r="K170" s="105"/>
    </row>
    <row r="171" spans="6:11">
      <c r="F171" s="105"/>
      <c r="G171" s="105"/>
      <c r="H171" s="105"/>
      <c r="I171" s="104"/>
      <c r="J171" s="105"/>
      <c r="K171" s="105"/>
    </row>
    <row r="172" spans="6:11">
      <c r="F172" s="105"/>
      <c r="G172" s="105"/>
      <c r="H172" s="105"/>
      <c r="I172" s="104"/>
      <c r="J172" s="105"/>
      <c r="K172" s="105"/>
    </row>
    <row r="173" spans="6:11">
      <c r="F173" s="105"/>
      <c r="G173" s="105"/>
      <c r="H173" s="105"/>
      <c r="I173" s="104"/>
      <c r="J173" s="105"/>
      <c r="K173" s="105"/>
    </row>
    <row r="174" spans="6:11">
      <c r="F174" s="105"/>
      <c r="G174" s="105"/>
      <c r="H174" s="105"/>
      <c r="I174" s="104"/>
      <c r="J174" s="105"/>
      <c r="K174" s="105"/>
    </row>
    <row r="175" spans="6:11">
      <c r="F175" s="105"/>
      <c r="G175" s="105"/>
      <c r="H175" s="105"/>
      <c r="I175" s="104"/>
      <c r="J175" s="105"/>
      <c r="K175" s="105"/>
    </row>
    <row r="176" spans="6:11">
      <c r="F176" s="105"/>
      <c r="G176" s="105"/>
      <c r="H176" s="105"/>
      <c r="I176" s="104"/>
      <c r="J176" s="105"/>
      <c r="K176" s="105"/>
    </row>
    <row r="177" spans="6:11">
      <c r="F177" s="105"/>
      <c r="G177" s="105"/>
      <c r="H177" s="105"/>
      <c r="I177" s="104"/>
      <c r="J177" s="105"/>
      <c r="K177" s="105"/>
    </row>
    <row r="178" spans="6:11">
      <c r="F178" s="105"/>
      <c r="G178" s="105"/>
      <c r="H178" s="105"/>
      <c r="I178" s="104"/>
      <c r="J178" s="105"/>
      <c r="K178" s="105"/>
    </row>
    <row r="179" spans="6:11">
      <c r="F179" s="105"/>
      <c r="G179" s="105"/>
      <c r="H179" s="105"/>
      <c r="I179" s="104"/>
      <c r="J179" s="105"/>
      <c r="K179" s="105"/>
    </row>
    <row r="180" spans="6:11">
      <c r="F180" s="105"/>
      <c r="G180" s="105"/>
      <c r="H180" s="105"/>
      <c r="I180" s="104"/>
      <c r="J180" s="105"/>
      <c r="K180" s="105"/>
    </row>
    <row r="181" spans="6:11">
      <c r="F181" s="105"/>
      <c r="G181" s="105"/>
      <c r="H181" s="105"/>
      <c r="I181" s="104"/>
      <c r="J181" s="105"/>
      <c r="K181" s="105"/>
    </row>
    <row r="182" spans="6:11">
      <c r="F182" s="105"/>
      <c r="G182" s="105"/>
      <c r="H182" s="105"/>
      <c r="I182" s="104"/>
      <c r="J182" s="105"/>
      <c r="K182" s="105"/>
    </row>
    <row r="183" spans="6:11">
      <c r="F183" s="105"/>
      <c r="G183" s="105"/>
      <c r="H183" s="105"/>
      <c r="I183" s="104"/>
      <c r="J183" s="105"/>
      <c r="K183" s="105"/>
    </row>
    <row r="184" spans="6:11">
      <c r="F184" s="105"/>
      <c r="G184" s="105"/>
      <c r="H184" s="105"/>
      <c r="I184" s="104"/>
      <c r="J184" s="105"/>
      <c r="K184" s="105"/>
    </row>
    <row r="185" spans="6:11">
      <c r="F185" s="105"/>
      <c r="G185" s="105"/>
      <c r="H185" s="105"/>
      <c r="I185" s="104"/>
      <c r="J185" s="105"/>
      <c r="K185" s="105"/>
    </row>
    <row r="186" spans="6:11">
      <c r="F186" s="105"/>
      <c r="G186" s="105"/>
      <c r="H186" s="105"/>
      <c r="I186" s="104"/>
      <c r="J186" s="105"/>
      <c r="K186" s="105"/>
    </row>
    <row r="187" spans="6:11">
      <c r="F187" s="105"/>
      <c r="G187" s="105"/>
      <c r="H187" s="105"/>
      <c r="I187" s="104"/>
      <c r="J187" s="105"/>
      <c r="K187" s="105"/>
    </row>
    <row r="188" spans="6:11">
      <c r="F188" s="105"/>
      <c r="G188" s="105"/>
      <c r="H188" s="105"/>
      <c r="I188" s="104"/>
      <c r="J188" s="105"/>
      <c r="K188" s="105"/>
    </row>
    <row r="189" spans="6:11">
      <c r="F189" s="105"/>
      <c r="G189" s="105"/>
      <c r="H189" s="105"/>
      <c r="I189" s="104"/>
      <c r="J189" s="105"/>
      <c r="K189" s="105"/>
    </row>
    <row r="190" spans="6:11">
      <c r="F190" s="105"/>
      <c r="G190" s="105"/>
      <c r="H190" s="105"/>
      <c r="I190" s="104"/>
      <c r="J190" s="105"/>
      <c r="K190" s="105"/>
    </row>
    <row r="191" spans="6:11">
      <c r="F191" s="105"/>
      <c r="G191" s="105"/>
      <c r="H191" s="105"/>
      <c r="I191" s="104"/>
      <c r="J191" s="105"/>
      <c r="K191" s="105"/>
    </row>
    <row r="192" spans="6:11">
      <c r="F192" s="105"/>
      <c r="G192" s="105"/>
      <c r="H192" s="105"/>
      <c r="I192" s="104"/>
      <c r="J192" s="105"/>
      <c r="K192" s="105"/>
    </row>
    <row r="193" spans="6:11">
      <c r="F193" s="105"/>
      <c r="G193" s="105"/>
      <c r="H193" s="105"/>
      <c r="I193" s="104"/>
      <c r="J193" s="105"/>
      <c r="K193" s="105"/>
    </row>
    <row r="194" spans="6:11">
      <c r="F194" s="105"/>
      <c r="G194" s="105"/>
      <c r="H194" s="105"/>
      <c r="I194" s="104"/>
      <c r="J194" s="105"/>
      <c r="K194" s="105"/>
    </row>
    <row r="195" spans="6:11">
      <c r="F195" s="105"/>
      <c r="G195" s="105"/>
      <c r="H195" s="105"/>
      <c r="I195" s="104"/>
      <c r="J195" s="105"/>
      <c r="K195" s="105"/>
    </row>
    <row r="196" spans="6:11">
      <c r="F196" s="105"/>
      <c r="G196" s="105"/>
      <c r="H196" s="105"/>
      <c r="I196" s="104"/>
      <c r="J196" s="105"/>
      <c r="K196" s="105"/>
    </row>
    <row r="197" spans="6:11">
      <c r="F197" s="105"/>
      <c r="G197" s="105"/>
      <c r="H197" s="105"/>
      <c r="I197" s="104"/>
      <c r="J197" s="105"/>
      <c r="K197" s="105"/>
    </row>
    <row r="198" spans="6:11">
      <c r="F198" s="105"/>
      <c r="G198" s="105"/>
      <c r="H198" s="105"/>
      <c r="I198" s="104"/>
      <c r="J198" s="105"/>
      <c r="K198" s="105"/>
    </row>
    <row r="199" spans="6:11">
      <c r="F199" s="105"/>
      <c r="G199" s="105"/>
      <c r="H199" s="105"/>
      <c r="I199" s="104"/>
      <c r="J199" s="105"/>
      <c r="K199" s="105"/>
    </row>
    <row r="200" spans="6:11">
      <c r="F200" s="105"/>
      <c r="G200" s="105"/>
      <c r="H200" s="105"/>
      <c r="I200" s="104"/>
      <c r="J200" s="105"/>
      <c r="K200" s="105"/>
    </row>
    <row r="201" spans="6:11">
      <c r="F201" s="105"/>
      <c r="G201" s="105"/>
      <c r="H201" s="105"/>
      <c r="I201" s="104"/>
      <c r="J201" s="105"/>
      <c r="K201" s="105"/>
    </row>
    <row r="202" spans="6:11">
      <c r="F202" s="105"/>
      <c r="G202" s="105"/>
      <c r="H202" s="105"/>
      <c r="I202" s="104"/>
      <c r="J202" s="105"/>
      <c r="K202" s="105"/>
    </row>
    <row r="203" spans="6:11">
      <c r="F203" s="105"/>
      <c r="G203" s="105"/>
      <c r="H203" s="105"/>
      <c r="I203" s="104"/>
      <c r="J203" s="105"/>
      <c r="K203" s="105"/>
    </row>
    <row r="204" spans="6:11">
      <c r="F204" s="105"/>
      <c r="G204" s="105"/>
      <c r="H204" s="105"/>
      <c r="I204" s="104"/>
      <c r="J204" s="105"/>
      <c r="K204" s="105"/>
    </row>
    <row r="205" spans="6:11">
      <c r="F205" s="105"/>
      <c r="G205" s="105"/>
      <c r="H205" s="105"/>
      <c r="I205" s="104"/>
      <c r="J205" s="105"/>
      <c r="K205" s="105"/>
    </row>
    <row r="206" spans="6:11">
      <c r="F206" s="105"/>
      <c r="G206" s="105"/>
      <c r="H206" s="105"/>
      <c r="I206" s="104"/>
      <c r="J206" s="105"/>
      <c r="K206" s="105"/>
    </row>
    <row r="207" spans="6:11">
      <c r="F207" s="105"/>
      <c r="G207" s="105"/>
      <c r="H207" s="105"/>
      <c r="I207" s="104"/>
      <c r="J207" s="105"/>
      <c r="K207" s="105"/>
    </row>
    <row r="208" spans="6:11">
      <c r="F208" s="105"/>
      <c r="G208" s="105"/>
      <c r="H208" s="105"/>
      <c r="I208" s="104"/>
      <c r="J208" s="105"/>
      <c r="K208" s="105"/>
    </row>
    <row r="209" spans="6:11">
      <c r="F209" s="105"/>
      <c r="G209" s="105"/>
      <c r="H209" s="105"/>
      <c r="I209" s="104"/>
      <c r="J209" s="105"/>
      <c r="K209" s="105"/>
    </row>
    <row r="210" spans="6:11">
      <c r="F210" s="105"/>
      <c r="G210" s="105"/>
      <c r="H210" s="105"/>
      <c r="I210" s="104"/>
      <c r="J210" s="105"/>
      <c r="K210" s="105"/>
    </row>
    <row r="211" spans="6:11">
      <c r="F211" s="105"/>
      <c r="G211" s="105"/>
      <c r="H211" s="105"/>
      <c r="I211" s="104"/>
      <c r="J211" s="105"/>
      <c r="K211" s="105"/>
    </row>
    <row r="212" spans="6:11">
      <c r="F212" s="105"/>
      <c r="G212" s="105"/>
      <c r="H212" s="105"/>
      <c r="I212" s="104"/>
      <c r="J212" s="105"/>
      <c r="K212" s="105"/>
    </row>
    <row r="213" spans="6:11">
      <c r="F213" s="105"/>
      <c r="G213" s="105"/>
      <c r="H213" s="105"/>
      <c r="I213" s="104"/>
      <c r="J213" s="105"/>
      <c r="K213" s="105"/>
    </row>
    <row r="214" spans="6:11">
      <c r="F214" s="105"/>
      <c r="G214" s="105"/>
      <c r="H214" s="105"/>
      <c r="I214" s="104"/>
      <c r="J214" s="105"/>
      <c r="K214" s="105"/>
    </row>
    <row r="215" spans="6:11">
      <c r="F215" s="105"/>
      <c r="G215" s="105"/>
      <c r="H215" s="105"/>
      <c r="I215" s="104"/>
      <c r="J215" s="105"/>
      <c r="K215" s="105"/>
    </row>
    <row r="216" spans="6:11">
      <c r="F216" s="105"/>
      <c r="G216" s="105"/>
      <c r="H216" s="105"/>
      <c r="I216" s="104"/>
      <c r="J216" s="105"/>
      <c r="K216" s="105"/>
    </row>
    <row r="217" spans="6:11">
      <c r="F217" s="105"/>
      <c r="G217" s="105"/>
      <c r="H217" s="105"/>
      <c r="I217" s="104"/>
      <c r="J217" s="105"/>
      <c r="K217" s="105"/>
    </row>
    <row r="218" spans="6:11">
      <c r="F218" s="105"/>
      <c r="G218" s="105"/>
      <c r="H218" s="105"/>
      <c r="I218" s="104"/>
      <c r="J218" s="105"/>
      <c r="K218" s="105"/>
    </row>
    <row r="219" spans="6:11">
      <c r="F219" s="105"/>
      <c r="G219" s="105"/>
      <c r="H219" s="105"/>
      <c r="I219" s="104"/>
      <c r="J219" s="105"/>
      <c r="K219" s="105"/>
    </row>
    <row r="220" spans="6:11">
      <c r="F220" s="105"/>
      <c r="G220" s="105"/>
      <c r="H220" s="105"/>
      <c r="I220" s="104"/>
      <c r="J220" s="105"/>
      <c r="K220" s="105"/>
    </row>
    <row r="221" spans="6:11">
      <c r="F221" s="105"/>
      <c r="G221" s="105"/>
      <c r="H221" s="105"/>
      <c r="I221" s="104"/>
      <c r="J221" s="105"/>
      <c r="K221" s="105"/>
    </row>
    <row r="222" spans="6:11">
      <c r="F222" s="105"/>
      <c r="G222" s="105"/>
      <c r="H222" s="105"/>
      <c r="I222" s="104"/>
      <c r="J222" s="105"/>
      <c r="K222" s="105"/>
    </row>
    <row r="223" spans="6:11">
      <c r="F223" s="105"/>
      <c r="G223" s="105"/>
      <c r="H223" s="105"/>
      <c r="I223" s="104"/>
      <c r="J223" s="105"/>
      <c r="K223" s="105"/>
    </row>
    <row r="224" spans="6:11">
      <c r="F224" s="105"/>
      <c r="G224" s="105"/>
      <c r="H224" s="105"/>
      <c r="I224" s="104"/>
      <c r="J224" s="105"/>
      <c r="K224" s="105"/>
    </row>
    <row r="225" spans="6:11">
      <c r="F225" s="105"/>
      <c r="G225" s="105"/>
      <c r="H225" s="105"/>
      <c r="I225" s="104"/>
      <c r="J225" s="105"/>
      <c r="K225" s="105"/>
    </row>
    <row r="226" spans="6:11">
      <c r="F226" s="105"/>
      <c r="G226" s="105"/>
      <c r="H226" s="105"/>
      <c r="I226" s="104"/>
      <c r="J226" s="105"/>
      <c r="K226" s="105"/>
    </row>
    <row r="227" spans="6:11">
      <c r="F227" s="105"/>
      <c r="G227" s="105"/>
      <c r="H227" s="105"/>
      <c r="I227" s="104"/>
      <c r="J227" s="105"/>
      <c r="K227" s="105"/>
    </row>
    <row r="228" spans="6:11">
      <c r="F228" s="105"/>
      <c r="G228" s="105"/>
      <c r="H228" s="105"/>
      <c r="I228" s="104"/>
      <c r="J228" s="105"/>
      <c r="K228" s="105"/>
    </row>
    <row r="229" spans="6:11">
      <c r="F229" s="105"/>
      <c r="G229" s="105"/>
      <c r="H229" s="105"/>
      <c r="I229" s="104"/>
      <c r="J229" s="105"/>
      <c r="K229" s="105"/>
    </row>
    <row r="230" spans="6:11">
      <c r="F230" s="105"/>
      <c r="G230" s="105"/>
      <c r="H230" s="105"/>
      <c r="I230" s="104"/>
      <c r="J230" s="105"/>
      <c r="K230" s="105"/>
    </row>
    <row r="231" spans="6:11">
      <c r="F231" s="105"/>
      <c r="G231" s="105"/>
      <c r="H231" s="105"/>
      <c r="I231" s="104"/>
      <c r="J231" s="105"/>
      <c r="K231" s="105"/>
    </row>
    <row r="232" spans="6:11">
      <c r="F232" s="105"/>
      <c r="G232" s="105"/>
      <c r="H232" s="105"/>
      <c r="I232" s="104"/>
      <c r="J232" s="105"/>
      <c r="K232" s="105"/>
    </row>
    <row r="233" spans="6:11">
      <c r="F233" s="105"/>
      <c r="G233" s="105"/>
      <c r="H233" s="105"/>
      <c r="I233" s="104"/>
      <c r="J233" s="105"/>
      <c r="K233" s="105"/>
    </row>
    <row r="234" spans="6:11">
      <c r="F234" s="105"/>
      <c r="G234" s="105"/>
      <c r="H234" s="105"/>
      <c r="I234" s="104"/>
      <c r="J234" s="105"/>
      <c r="K234" s="105"/>
    </row>
    <row r="235" spans="6:11">
      <c r="F235" s="105"/>
      <c r="G235" s="105"/>
      <c r="H235" s="105"/>
      <c r="I235" s="104"/>
      <c r="J235" s="105"/>
      <c r="K235" s="105"/>
    </row>
    <row r="236" spans="6:11">
      <c r="F236" s="105"/>
      <c r="G236" s="105"/>
      <c r="H236" s="105"/>
      <c r="I236" s="104"/>
      <c r="J236" s="105"/>
      <c r="K236" s="105"/>
    </row>
    <row r="237" spans="6:11">
      <c r="F237" s="105"/>
      <c r="G237" s="105"/>
      <c r="H237" s="105"/>
      <c r="I237" s="104"/>
      <c r="J237" s="105"/>
      <c r="K237" s="105"/>
    </row>
    <row r="238" spans="6:11">
      <c r="F238" s="105"/>
      <c r="G238" s="105"/>
      <c r="H238" s="105"/>
      <c r="I238" s="104"/>
      <c r="J238" s="105"/>
      <c r="K238" s="105"/>
    </row>
    <row r="239" spans="6:11">
      <c r="F239" s="105"/>
      <c r="G239" s="105"/>
      <c r="H239" s="105"/>
      <c r="I239" s="104"/>
      <c r="J239" s="105"/>
      <c r="K239" s="105"/>
    </row>
    <row r="240" spans="6:11">
      <c r="F240" s="105"/>
      <c r="G240" s="105"/>
      <c r="H240" s="105"/>
      <c r="I240" s="104"/>
      <c r="J240" s="105"/>
      <c r="K240" s="105"/>
    </row>
    <row r="241" spans="6:11">
      <c r="F241" s="105"/>
      <c r="G241" s="105"/>
      <c r="H241" s="105"/>
      <c r="I241" s="104"/>
      <c r="J241" s="105"/>
      <c r="K241" s="105"/>
    </row>
    <row r="242" spans="6:11">
      <c r="F242" s="105"/>
      <c r="G242" s="105"/>
      <c r="H242" s="105"/>
      <c r="I242" s="104"/>
      <c r="J242" s="105"/>
      <c r="K242" s="105"/>
    </row>
    <row r="243" spans="6:11">
      <c r="F243" s="105"/>
      <c r="G243" s="105"/>
      <c r="H243" s="105"/>
      <c r="I243" s="104"/>
      <c r="J243" s="105"/>
      <c r="K243" s="105"/>
    </row>
    <row r="244" spans="6:11">
      <c r="F244" s="105"/>
      <c r="G244" s="105"/>
      <c r="H244" s="105"/>
      <c r="I244" s="104"/>
      <c r="J244" s="105"/>
      <c r="K244" s="105"/>
    </row>
    <row r="245" spans="6:11">
      <c r="F245" s="105"/>
      <c r="G245" s="105"/>
      <c r="H245" s="105"/>
      <c r="I245" s="104"/>
      <c r="J245" s="105"/>
      <c r="K245" s="105"/>
    </row>
    <row r="246" spans="6:11">
      <c r="F246" s="105"/>
      <c r="G246" s="105"/>
      <c r="H246" s="105"/>
      <c r="I246" s="104"/>
      <c r="J246" s="105"/>
      <c r="K246" s="105"/>
    </row>
    <row r="247" spans="6:11">
      <c r="F247" s="105"/>
      <c r="G247" s="105"/>
      <c r="H247" s="105"/>
      <c r="I247" s="104"/>
      <c r="J247" s="105"/>
      <c r="K247" s="105"/>
    </row>
    <row r="248" spans="6:11">
      <c r="F248" s="105"/>
      <c r="G248" s="105"/>
      <c r="H248" s="105"/>
      <c r="I248" s="104"/>
      <c r="J248" s="105"/>
      <c r="K248" s="105"/>
    </row>
    <row r="249" spans="6:11">
      <c r="F249" s="105"/>
      <c r="G249" s="105"/>
      <c r="H249" s="105"/>
      <c r="I249" s="104"/>
      <c r="J249" s="105"/>
      <c r="K249" s="105"/>
    </row>
    <row r="250" spans="6:11">
      <c r="F250" s="105"/>
      <c r="G250" s="105"/>
      <c r="H250" s="105"/>
      <c r="I250" s="104"/>
      <c r="J250" s="105"/>
      <c r="K250" s="105"/>
    </row>
    <row r="251" spans="6:11">
      <c r="F251" s="105"/>
      <c r="G251" s="105"/>
      <c r="H251" s="105"/>
      <c r="I251" s="104"/>
      <c r="J251" s="105"/>
      <c r="K251" s="105"/>
    </row>
    <row r="252" spans="6:11">
      <c r="F252" s="105"/>
      <c r="G252" s="105"/>
      <c r="H252" s="105"/>
      <c r="I252" s="104"/>
      <c r="J252" s="105"/>
      <c r="K252" s="105"/>
    </row>
    <row r="253" spans="6:11">
      <c r="F253" s="105"/>
      <c r="G253" s="105"/>
      <c r="H253" s="105"/>
      <c r="I253" s="104"/>
      <c r="J253" s="105"/>
      <c r="K253" s="105"/>
    </row>
    <row r="254" spans="6:11">
      <c r="F254" s="105"/>
      <c r="G254" s="105"/>
      <c r="H254" s="105"/>
      <c r="I254" s="104"/>
      <c r="J254" s="105"/>
      <c r="K254" s="105"/>
    </row>
    <row r="255" spans="6:11">
      <c r="F255" s="105"/>
      <c r="G255" s="105"/>
      <c r="H255" s="105"/>
      <c r="I255" s="104"/>
      <c r="J255" s="105"/>
      <c r="K255" s="105"/>
    </row>
    <row r="256" spans="6:11">
      <c r="F256" s="105"/>
      <c r="G256" s="105"/>
      <c r="H256" s="105"/>
      <c r="I256" s="104"/>
      <c r="J256" s="105"/>
      <c r="K256" s="105"/>
    </row>
    <row r="257" spans="6:11">
      <c r="F257" s="105"/>
      <c r="G257" s="105"/>
      <c r="H257" s="105"/>
      <c r="I257" s="104"/>
      <c r="J257" s="105"/>
      <c r="K257" s="105"/>
    </row>
    <row r="258" spans="6:11">
      <c r="F258" s="105"/>
      <c r="G258" s="105"/>
      <c r="H258" s="105"/>
      <c r="I258" s="104"/>
      <c r="J258" s="105"/>
      <c r="K258" s="105"/>
    </row>
    <row r="259" spans="6:11">
      <c r="F259" s="105"/>
      <c r="G259" s="105"/>
      <c r="H259" s="105"/>
      <c r="I259" s="104"/>
      <c r="J259" s="105"/>
      <c r="K259" s="105"/>
    </row>
    <row r="260" spans="6:11">
      <c r="F260" s="105"/>
      <c r="G260" s="105"/>
      <c r="H260" s="105"/>
      <c r="I260" s="104"/>
      <c r="J260" s="105"/>
      <c r="K260" s="105"/>
    </row>
    <row r="261" spans="6:11">
      <c r="F261" s="105"/>
      <c r="G261" s="105"/>
      <c r="H261" s="105"/>
      <c r="I261" s="104"/>
      <c r="J261" s="105"/>
      <c r="K261" s="105"/>
    </row>
    <row r="262" spans="6:11">
      <c r="F262" s="105"/>
      <c r="G262" s="105"/>
      <c r="H262" s="105"/>
      <c r="I262" s="104"/>
      <c r="J262" s="105"/>
      <c r="K262" s="105"/>
    </row>
    <row r="263" spans="6:11">
      <c r="F263" s="105"/>
      <c r="G263" s="105"/>
      <c r="H263" s="105"/>
      <c r="I263" s="104"/>
      <c r="J263" s="105"/>
      <c r="K263" s="105"/>
    </row>
    <row r="264" spans="6:11">
      <c r="F264" s="105"/>
      <c r="G264" s="105"/>
      <c r="H264" s="105"/>
      <c r="I264" s="104"/>
      <c r="J264" s="105"/>
      <c r="K264" s="105"/>
    </row>
    <row r="265" spans="6:11">
      <c r="F265" s="105"/>
      <c r="G265" s="105"/>
      <c r="H265" s="105"/>
      <c r="I265" s="104"/>
      <c r="J265" s="105"/>
      <c r="K265" s="105"/>
    </row>
    <row r="266" spans="6:11">
      <c r="F266" s="105"/>
      <c r="G266" s="105"/>
      <c r="H266" s="105"/>
      <c r="I266" s="104"/>
      <c r="J266" s="105"/>
      <c r="K266" s="105"/>
    </row>
    <row r="267" spans="6:11">
      <c r="F267" s="105"/>
      <c r="G267" s="105"/>
      <c r="H267" s="105"/>
      <c r="I267" s="104"/>
      <c r="J267" s="105"/>
      <c r="K267" s="105"/>
    </row>
    <row r="268" spans="6:11">
      <c r="F268" s="105"/>
      <c r="G268" s="105"/>
      <c r="H268" s="105"/>
      <c r="I268" s="104"/>
      <c r="J268" s="105"/>
      <c r="K268" s="105"/>
    </row>
    <row r="269" spans="6:11">
      <c r="F269" s="105"/>
      <c r="G269" s="105"/>
      <c r="H269" s="105"/>
      <c r="I269" s="104"/>
      <c r="J269" s="105"/>
      <c r="K269" s="105"/>
    </row>
    <row r="270" spans="6:11">
      <c r="F270" s="105"/>
      <c r="G270" s="105"/>
      <c r="H270" s="105"/>
      <c r="I270" s="104"/>
      <c r="J270" s="105"/>
      <c r="K270" s="105"/>
    </row>
    <row r="271" spans="6:11">
      <c r="F271" s="105"/>
      <c r="G271" s="105"/>
      <c r="H271" s="105"/>
      <c r="I271" s="104"/>
      <c r="J271" s="105"/>
      <c r="K271" s="105"/>
    </row>
    <row r="272" spans="6:11">
      <c r="F272" s="105"/>
      <c r="G272" s="105"/>
      <c r="H272" s="105"/>
      <c r="I272" s="104"/>
      <c r="J272" s="105"/>
      <c r="K272" s="105"/>
    </row>
    <row r="273" spans="6:11">
      <c r="F273" s="105"/>
      <c r="G273" s="105"/>
      <c r="H273" s="105"/>
      <c r="I273" s="104"/>
      <c r="J273" s="105"/>
      <c r="K273" s="105"/>
    </row>
    <row r="274" spans="6:11">
      <c r="F274" s="105"/>
      <c r="G274" s="105"/>
      <c r="H274" s="105"/>
      <c r="I274" s="104"/>
      <c r="J274" s="105"/>
      <c r="K274" s="105"/>
    </row>
    <row r="275" spans="6:11">
      <c r="F275" s="105"/>
      <c r="G275" s="105"/>
      <c r="H275" s="105"/>
      <c r="I275" s="104"/>
      <c r="J275" s="105"/>
      <c r="K275" s="105"/>
    </row>
    <row r="276" spans="6:11">
      <c r="F276" s="105"/>
      <c r="G276" s="105"/>
      <c r="H276" s="105"/>
      <c r="I276" s="104"/>
      <c r="J276" s="105"/>
      <c r="K276" s="105"/>
    </row>
    <row r="277" spans="6:11">
      <c r="F277" s="105"/>
      <c r="G277" s="105"/>
      <c r="H277" s="105"/>
      <c r="I277" s="104"/>
      <c r="J277" s="105"/>
      <c r="K277" s="105"/>
    </row>
    <row r="278" spans="6:11">
      <c r="F278" s="105"/>
      <c r="G278" s="105"/>
      <c r="H278" s="105"/>
      <c r="I278" s="104"/>
      <c r="J278" s="105"/>
      <c r="K278" s="105"/>
    </row>
    <row r="279" spans="6:11">
      <c r="F279" s="105"/>
      <c r="G279" s="105"/>
      <c r="H279" s="105"/>
      <c r="I279" s="104"/>
      <c r="J279" s="105"/>
      <c r="K279" s="105"/>
    </row>
    <row r="280" spans="6:11">
      <c r="F280" s="105"/>
      <c r="G280" s="105"/>
      <c r="H280" s="105"/>
      <c r="I280" s="104"/>
      <c r="J280" s="105"/>
      <c r="K280" s="105"/>
    </row>
    <row r="281" spans="6:11">
      <c r="F281" s="105"/>
      <c r="G281" s="105"/>
      <c r="H281" s="105"/>
      <c r="I281" s="104"/>
      <c r="J281" s="105"/>
      <c r="K281" s="105"/>
    </row>
    <row r="282" spans="6:11">
      <c r="F282" s="105"/>
      <c r="G282" s="105"/>
      <c r="H282" s="105"/>
      <c r="I282" s="104"/>
      <c r="J282" s="105"/>
      <c r="K282" s="105"/>
    </row>
    <row r="283" spans="6:11">
      <c r="F283" s="105"/>
      <c r="G283" s="105"/>
      <c r="H283" s="105"/>
      <c r="I283" s="104"/>
      <c r="J283" s="105"/>
      <c r="K283" s="105"/>
    </row>
    <row r="284" spans="6:11">
      <c r="F284" s="105"/>
      <c r="G284" s="105"/>
      <c r="H284" s="105"/>
      <c r="I284" s="104"/>
      <c r="J284" s="105"/>
      <c r="K284" s="105"/>
    </row>
    <row r="285" spans="6:11">
      <c r="F285" s="105"/>
      <c r="G285" s="105"/>
      <c r="H285" s="105"/>
      <c r="I285" s="104"/>
      <c r="J285" s="105"/>
      <c r="K285" s="105"/>
    </row>
    <row r="286" spans="6:11">
      <c r="F286" s="105"/>
      <c r="G286" s="105"/>
      <c r="H286" s="105"/>
      <c r="I286" s="104"/>
      <c r="J286" s="105"/>
      <c r="K286" s="105"/>
    </row>
    <row r="287" spans="6:11">
      <c r="F287" s="105"/>
      <c r="G287" s="105"/>
      <c r="H287" s="105"/>
      <c r="I287" s="104"/>
      <c r="J287" s="105"/>
      <c r="K287" s="105"/>
    </row>
    <row r="288" spans="6:11">
      <c r="F288" s="105"/>
      <c r="G288" s="105"/>
      <c r="H288" s="105"/>
      <c r="I288" s="104"/>
      <c r="J288" s="105"/>
      <c r="K288" s="105"/>
    </row>
    <row r="289" spans="6:11">
      <c r="F289" s="105"/>
      <c r="G289" s="105"/>
      <c r="H289" s="105"/>
      <c r="I289" s="104"/>
      <c r="J289" s="105"/>
      <c r="K289" s="105"/>
    </row>
    <row r="290" spans="6:11">
      <c r="F290" s="105"/>
      <c r="G290" s="105"/>
      <c r="H290" s="105"/>
      <c r="I290" s="104"/>
      <c r="J290" s="105"/>
      <c r="K290" s="105"/>
    </row>
    <row r="291" spans="6:11">
      <c r="F291" s="105"/>
      <c r="G291" s="105"/>
      <c r="H291" s="105"/>
      <c r="I291" s="104"/>
      <c r="J291" s="105"/>
      <c r="K291" s="105"/>
    </row>
    <row r="292" spans="6:11">
      <c r="F292" s="105"/>
      <c r="G292" s="105"/>
      <c r="H292" s="105"/>
      <c r="I292" s="104"/>
      <c r="J292" s="105"/>
      <c r="K292" s="105"/>
    </row>
    <row r="293" spans="6:11">
      <c r="F293" s="105"/>
      <c r="G293" s="105"/>
      <c r="H293" s="105"/>
      <c r="I293" s="104"/>
      <c r="J293" s="105"/>
      <c r="K293" s="105"/>
    </row>
    <row r="294" spans="6:11">
      <c r="F294" s="105"/>
      <c r="G294" s="105"/>
      <c r="H294" s="105"/>
      <c r="I294" s="104"/>
      <c r="J294" s="105"/>
      <c r="K294" s="105"/>
    </row>
    <row r="295" spans="6:11">
      <c r="F295" s="105"/>
      <c r="G295" s="105"/>
      <c r="H295" s="105"/>
      <c r="I295" s="104"/>
      <c r="J295" s="105"/>
      <c r="K295" s="105"/>
    </row>
    <row r="296" spans="6:11">
      <c r="F296" s="105"/>
      <c r="G296" s="105"/>
      <c r="H296" s="105"/>
      <c r="I296" s="104"/>
      <c r="J296" s="105"/>
      <c r="K296" s="105"/>
    </row>
    <row r="297" spans="6:11">
      <c r="F297" s="105"/>
      <c r="G297" s="105"/>
      <c r="H297" s="105"/>
      <c r="I297" s="104"/>
      <c r="J297" s="105"/>
      <c r="K297" s="105"/>
    </row>
    <row r="298" spans="6:11">
      <c r="F298" s="105"/>
      <c r="G298" s="105"/>
      <c r="H298" s="105"/>
      <c r="I298" s="104"/>
      <c r="J298" s="105"/>
      <c r="K298" s="105"/>
    </row>
    <row r="299" spans="6:11">
      <c r="F299" s="105"/>
      <c r="G299" s="105"/>
      <c r="H299" s="105"/>
      <c r="I299" s="104"/>
      <c r="J299" s="105"/>
      <c r="K299" s="105"/>
    </row>
    <row r="300" spans="6:11">
      <c r="F300" s="105"/>
      <c r="G300" s="105"/>
      <c r="H300" s="105"/>
      <c r="I300" s="104"/>
      <c r="J300" s="105"/>
      <c r="K300" s="105"/>
    </row>
    <row r="301" spans="6:11">
      <c r="F301" s="105"/>
      <c r="G301" s="105"/>
      <c r="H301" s="105"/>
      <c r="I301" s="104"/>
      <c r="J301" s="105"/>
      <c r="K301" s="105"/>
    </row>
    <row r="302" spans="6:11">
      <c r="F302" s="105"/>
      <c r="G302" s="105"/>
      <c r="H302" s="105"/>
      <c r="I302" s="104"/>
      <c r="J302" s="105"/>
      <c r="K302" s="105"/>
    </row>
    <row r="303" spans="6:11">
      <c r="F303" s="105"/>
      <c r="G303" s="105"/>
      <c r="H303" s="105"/>
      <c r="I303" s="104"/>
      <c r="J303" s="105"/>
      <c r="K303" s="105"/>
    </row>
    <row r="304" spans="6:11">
      <c r="F304" s="105"/>
      <c r="G304" s="105"/>
      <c r="H304" s="105"/>
      <c r="I304" s="104"/>
      <c r="J304" s="105"/>
      <c r="K304" s="105"/>
    </row>
    <row r="305" spans="6:11">
      <c r="F305" s="105"/>
      <c r="G305" s="105"/>
      <c r="H305" s="105"/>
      <c r="I305" s="104"/>
      <c r="J305" s="105"/>
      <c r="K305" s="105"/>
    </row>
    <row r="306" spans="6:11">
      <c r="F306" s="105"/>
      <c r="G306" s="105"/>
      <c r="H306" s="105"/>
      <c r="I306" s="104"/>
      <c r="J306" s="105"/>
      <c r="K306" s="105"/>
    </row>
    <row r="307" spans="6:11">
      <c r="F307" s="105"/>
      <c r="G307" s="105"/>
      <c r="H307" s="105"/>
      <c r="I307" s="104"/>
      <c r="J307" s="105"/>
      <c r="K307" s="105"/>
    </row>
    <row r="308" spans="6:11">
      <c r="F308" s="105"/>
      <c r="G308" s="105"/>
      <c r="H308" s="105"/>
      <c r="I308" s="104"/>
      <c r="J308" s="105"/>
      <c r="K308" s="105"/>
    </row>
    <row r="309" spans="6:11">
      <c r="F309" s="105"/>
      <c r="G309" s="105"/>
      <c r="H309" s="105"/>
      <c r="I309" s="104"/>
      <c r="J309" s="105"/>
      <c r="K309" s="105"/>
    </row>
    <row r="310" spans="6:11">
      <c r="F310" s="105"/>
      <c r="G310" s="105"/>
      <c r="H310" s="105"/>
      <c r="I310" s="104"/>
      <c r="J310" s="105"/>
      <c r="K310" s="105"/>
    </row>
    <row r="311" spans="6:11">
      <c r="F311" s="105"/>
      <c r="G311" s="105"/>
      <c r="H311" s="105"/>
      <c r="I311" s="104"/>
      <c r="J311" s="105"/>
      <c r="K311" s="105"/>
    </row>
    <row r="312" spans="6:11">
      <c r="F312" s="105"/>
      <c r="G312" s="105"/>
      <c r="H312" s="105"/>
      <c r="I312" s="104"/>
      <c r="J312" s="105"/>
      <c r="K312" s="105"/>
    </row>
    <row r="313" spans="6:11">
      <c r="F313" s="105"/>
      <c r="G313" s="105"/>
      <c r="H313" s="105"/>
      <c r="I313" s="104"/>
      <c r="J313" s="105"/>
      <c r="K313" s="105"/>
    </row>
    <row r="314" spans="6:11">
      <c r="F314" s="105"/>
      <c r="G314" s="105"/>
      <c r="H314" s="105"/>
      <c r="I314" s="104"/>
      <c r="J314" s="105"/>
      <c r="K314" s="105"/>
    </row>
    <row r="315" spans="6:11">
      <c r="F315" s="105"/>
      <c r="G315" s="105"/>
      <c r="H315" s="105"/>
      <c r="I315" s="104"/>
      <c r="J315" s="105"/>
      <c r="K315" s="105"/>
    </row>
    <row r="316" spans="6:11">
      <c r="F316" s="105"/>
      <c r="G316" s="105"/>
      <c r="H316" s="105"/>
      <c r="I316" s="104"/>
      <c r="J316" s="105"/>
      <c r="K316" s="105"/>
    </row>
    <row r="317" spans="6:11">
      <c r="F317" s="105"/>
      <c r="G317" s="105"/>
      <c r="H317" s="105"/>
      <c r="I317" s="104"/>
      <c r="J317" s="105"/>
      <c r="K317" s="105"/>
    </row>
    <row r="318" spans="6:11">
      <c r="F318" s="105"/>
      <c r="G318" s="105"/>
      <c r="H318" s="105"/>
      <c r="I318" s="104"/>
      <c r="J318" s="105"/>
      <c r="K318" s="105"/>
    </row>
    <row r="319" spans="6:11">
      <c r="F319" s="105"/>
      <c r="G319" s="105"/>
      <c r="H319" s="105"/>
      <c r="I319" s="104"/>
      <c r="J319" s="105"/>
      <c r="K319" s="105"/>
    </row>
    <row r="320" spans="6:11">
      <c r="F320" s="105"/>
      <c r="G320" s="105"/>
      <c r="H320" s="105"/>
      <c r="I320" s="104"/>
      <c r="J320" s="105"/>
      <c r="K320" s="105"/>
    </row>
    <row r="321" spans="6:11">
      <c r="F321" s="105"/>
      <c r="G321" s="105"/>
      <c r="H321" s="105"/>
      <c r="I321" s="104"/>
      <c r="J321" s="105"/>
      <c r="K321" s="105"/>
    </row>
    <row r="322" spans="6:11">
      <c r="F322" s="105"/>
      <c r="G322" s="105"/>
      <c r="H322" s="105"/>
      <c r="I322" s="104"/>
      <c r="J322" s="105"/>
      <c r="K322" s="105"/>
    </row>
    <row r="323" spans="6:11">
      <c r="F323" s="105"/>
      <c r="G323" s="105"/>
      <c r="H323" s="105"/>
      <c r="I323" s="104"/>
      <c r="J323" s="105"/>
      <c r="K323" s="105"/>
    </row>
    <row r="324" spans="6:11">
      <c r="F324" s="105"/>
      <c r="G324" s="105"/>
      <c r="H324" s="105"/>
      <c r="I324" s="104"/>
      <c r="J324" s="105"/>
      <c r="K324" s="105"/>
    </row>
    <row r="325" spans="6:11">
      <c r="F325" s="105"/>
      <c r="G325" s="105"/>
      <c r="H325" s="105"/>
      <c r="I325" s="104"/>
      <c r="J325" s="105"/>
      <c r="K325" s="105"/>
    </row>
    <row r="326" spans="6:11">
      <c r="F326" s="105"/>
      <c r="G326" s="105"/>
      <c r="H326" s="105"/>
      <c r="I326" s="104"/>
      <c r="J326" s="105"/>
      <c r="K326" s="105"/>
    </row>
    <row r="327" spans="6:11">
      <c r="F327" s="105"/>
      <c r="G327" s="105"/>
      <c r="H327" s="105"/>
      <c r="I327" s="104"/>
      <c r="J327" s="105"/>
      <c r="K327" s="105"/>
    </row>
    <row r="328" spans="6:11">
      <c r="F328" s="105"/>
      <c r="G328" s="105"/>
      <c r="H328" s="105"/>
      <c r="I328" s="104"/>
      <c r="J328" s="105"/>
      <c r="K328" s="105"/>
    </row>
    <row r="329" spans="6:11">
      <c r="F329" s="105"/>
      <c r="G329" s="105"/>
      <c r="H329" s="105"/>
      <c r="I329" s="104"/>
      <c r="J329" s="105"/>
      <c r="K329" s="105"/>
    </row>
    <row r="330" spans="6:11">
      <c r="F330" s="105"/>
      <c r="G330" s="105"/>
      <c r="H330" s="105"/>
      <c r="I330" s="104"/>
      <c r="J330" s="105"/>
      <c r="K330" s="105"/>
    </row>
    <row r="331" spans="6:11">
      <c r="F331" s="105"/>
      <c r="G331" s="105"/>
      <c r="H331" s="105"/>
      <c r="I331" s="104"/>
      <c r="J331" s="105"/>
      <c r="K331" s="105"/>
    </row>
    <row r="332" spans="6:11">
      <c r="F332" s="105"/>
      <c r="G332" s="105"/>
      <c r="H332" s="105"/>
      <c r="I332" s="104"/>
      <c r="J332" s="105"/>
      <c r="K332" s="105"/>
    </row>
    <row r="333" spans="6:11">
      <c r="F333" s="105"/>
      <c r="G333" s="105"/>
      <c r="H333" s="105"/>
      <c r="I333" s="104"/>
      <c r="J333" s="105"/>
      <c r="K333" s="105"/>
    </row>
    <row r="334" spans="6:11">
      <c r="F334" s="105"/>
      <c r="G334" s="105"/>
      <c r="H334" s="105"/>
      <c r="I334" s="104"/>
      <c r="J334" s="105"/>
      <c r="K334" s="105"/>
    </row>
    <row r="335" spans="6:11">
      <c r="F335" s="105"/>
      <c r="G335" s="105"/>
      <c r="H335" s="105"/>
      <c r="I335" s="104"/>
      <c r="J335" s="105"/>
      <c r="K335" s="105"/>
    </row>
    <row r="336" spans="6:11">
      <c r="F336" s="105"/>
      <c r="G336" s="105"/>
      <c r="H336" s="105"/>
      <c r="I336" s="104"/>
      <c r="J336" s="105"/>
      <c r="K336" s="105"/>
    </row>
    <row r="337" spans="6:11">
      <c r="F337" s="105"/>
      <c r="G337" s="105"/>
      <c r="H337" s="105"/>
      <c r="I337" s="104"/>
      <c r="J337" s="105"/>
      <c r="K337" s="105"/>
    </row>
    <row r="338" spans="6:11">
      <c r="F338" s="105"/>
      <c r="G338" s="105"/>
      <c r="H338" s="105"/>
      <c r="I338" s="104"/>
      <c r="J338" s="105"/>
      <c r="K338" s="105"/>
    </row>
    <row r="339" spans="6:11">
      <c r="F339" s="105"/>
      <c r="G339" s="105"/>
      <c r="H339" s="105"/>
      <c r="I339" s="104"/>
      <c r="J339" s="105"/>
      <c r="K339" s="105"/>
    </row>
    <row r="340" spans="6:11">
      <c r="F340" s="105"/>
      <c r="G340" s="105"/>
      <c r="H340" s="105"/>
      <c r="I340" s="104"/>
      <c r="J340" s="105"/>
      <c r="K340" s="105"/>
    </row>
    <row r="341" spans="6:11">
      <c r="F341" s="105"/>
      <c r="G341" s="105"/>
      <c r="H341" s="105"/>
      <c r="I341" s="104"/>
      <c r="J341" s="105"/>
      <c r="K341" s="105"/>
    </row>
    <row r="342" spans="6:11">
      <c r="F342" s="105"/>
      <c r="G342" s="105"/>
      <c r="H342" s="105"/>
      <c r="I342" s="104"/>
      <c r="J342" s="105"/>
      <c r="K342" s="105"/>
    </row>
    <row r="343" spans="6:11">
      <c r="F343" s="105"/>
      <c r="G343" s="105"/>
      <c r="H343" s="105"/>
      <c r="I343" s="104"/>
      <c r="J343" s="105"/>
      <c r="K343" s="105"/>
    </row>
    <row r="344" spans="6:11">
      <c r="F344" s="105"/>
      <c r="G344" s="105"/>
      <c r="H344" s="105"/>
      <c r="I344" s="104"/>
      <c r="J344" s="105"/>
      <c r="K344" s="105"/>
    </row>
    <row r="345" spans="6:11">
      <c r="F345" s="105"/>
      <c r="G345" s="105"/>
      <c r="H345" s="105"/>
      <c r="I345" s="104"/>
      <c r="J345" s="105"/>
      <c r="K345" s="105"/>
    </row>
    <row r="346" spans="6:11">
      <c r="F346" s="105"/>
      <c r="G346" s="105"/>
      <c r="H346" s="105"/>
      <c r="I346" s="104"/>
      <c r="J346" s="105"/>
      <c r="K346" s="105"/>
    </row>
    <row r="347" spans="6:11">
      <c r="F347" s="105"/>
      <c r="G347" s="105"/>
      <c r="H347" s="105"/>
      <c r="I347" s="104"/>
      <c r="J347" s="105"/>
      <c r="K347" s="105"/>
    </row>
    <row r="348" spans="6:11">
      <c r="F348" s="105"/>
      <c r="G348" s="105"/>
      <c r="H348" s="105"/>
      <c r="I348" s="104"/>
      <c r="J348" s="105"/>
      <c r="K348" s="105"/>
    </row>
    <row r="349" spans="6:11">
      <c r="F349" s="105"/>
      <c r="G349" s="105"/>
      <c r="H349" s="105"/>
      <c r="I349" s="104"/>
      <c r="J349" s="105"/>
      <c r="K349" s="105"/>
    </row>
    <row r="350" spans="6:11">
      <c r="F350" s="105"/>
      <c r="G350" s="105"/>
      <c r="H350" s="105"/>
      <c r="I350" s="104"/>
      <c r="J350" s="105"/>
      <c r="K350" s="105"/>
    </row>
    <row r="351" spans="6:11">
      <c r="F351" s="105"/>
      <c r="G351" s="105"/>
      <c r="H351" s="105"/>
      <c r="I351" s="104"/>
      <c r="J351" s="105"/>
      <c r="K351" s="105"/>
    </row>
    <row r="352" spans="6:11">
      <c r="F352" s="105"/>
      <c r="G352" s="105"/>
      <c r="H352" s="105"/>
      <c r="I352" s="104"/>
      <c r="J352" s="105"/>
      <c r="K352" s="105"/>
    </row>
    <row r="353" spans="6:11">
      <c r="F353" s="105"/>
      <c r="G353" s="105"/>
      <c r="H353" s="105"/>
      <c r="I353" s="104"/>
      <c r="J353" s="105"/>
      <c r="K353" s="105"/>
    </row>
    <row r="354" spans="6:11">
      <c r="F354" s="105"/>
      <c r="G354" s="105"/>
      <c r="H354" s="105"/>
      <c r="I354" s="104"/>
      <c r="J354" s="105"/>
      <c r="K354" s="105"/>
    </row>
    <row r="355" spans="6:11">
      <c r="F355" s="105"/>
      <c r="G355" s="105"/>
      <c r="H355" s="105"/>
      <c r="I355" s="104"/>
      <c r="J355" s="105"/>
      <c r="K355" s="105"/>
    </row>
    <row r="356" spans="6:11">
      <c r="F356" s="105"/>
      <c r="G356" s="105"/>
      <c r="H356" s="105"/>
      <c r="I356" s="104"/>
      <c r="J356" s="105"/>
      <c r="K356" s="105"/>
    </row>
    <row r="357" spans="6:11">
      <c r="F357" s="105"/>
      <c r="G357" s="105"/>
      <c r="H357" s="105"/>
      <c r="I357" s="104"/>
      <c r="J357" s="105"/>
      <c r="K357" s="105"/>
    </row>
    <row r="358" spans="6:11">
      <c r="F358" s="105"/>
      <c r="G358" s="105"/>
      <c r="H358" s="105"/>
      <c r="I358" s="104"/>
      <c r="J358" s="105"/>
      <c r="K358" s="105"/>
    </row>
    <row r="359" spans="6:11">
      <c r="F359" s="105"/>
      <c r="G359" s="105"/>
      <c r="H359" s="105"/>
      <c r="I359" s="104"/>
      <c r="J359" s="105"/>
      <c r="K359" s="105"/>
    </row>
    <row r="360" spans="6:11">
      <c r="F360" s="105"/>
      <c r="G360" s="105"/>
      <c r="H360" s="105"/>
      <c r="I360" s="104"/>
      <c r="J360" s="105"/>
      <c r="K360" s="105"/>
    </row>
    <row r="361" spans="6:11">
      <c r="F361" s="105"/>
      <c r="G361" s="105"/>
      <c r="H361" s="105"/>
      <c r="I361" s="104"/>
      <c r="J361" s="105"/>
      <c r="K361" s="105"/>
    </row>
    <row r="362" spans="6:11">
      <c r="F362" s="105"/>
      <c r="G362" s="105"/>
      <c r="H362" s="105"/>
      <c r="I362" s="104"/>
      <c r="J362" s="105"/>
      <c r="K362" s="105"/>
    </row>
    <row r="363" spans="6:11">
      <c r="F363" s="105"/>
      <c r="G363" s="105"/>
      <c r="H363" s="105"/>
      <c r="I363" s="104"/>
      <c r="J363" s="105"/>
      <c r="K363" s="105"/>
    </row>
    <row r="364" spans="6:11">
      <c r="F364" s="105"/>
      <c r="G364" s="105"/>
      <c r="H364" s="105"/>
      <c r="I364" s="104"/>
      <c r="J364" s="105"/>
      <c r="K364" s="105"/>
    </row>
    <row r="365" spans="6:11">
      <c r="F365" s="105"/>
      <c r="G365" s="105"/>
      <c r="H365" s="105"/>
      <c r="I365" s="104"/>
      <c r="J365" s="105"/>
      <c r="K365" s="105"/>
    </row>
    <row r="366" spans="6:11">
      <c r="F366" s="105"/>
      <c r="G366" s="105"/>
      <c r="H366" s="105"/>
      <c r="I366" s="104"/>
      <c r="J366" s="105"/>
      <c r="K366" s="105"/>
    </row>
    <row r="367" spans="6:11">
      <c r="F367" s="105"/>
      <c r="G367" s="105"/>
      <c r="H367" s="105"/>
      <c r="I367" s="104"/>
      <c r="J367" s="105"/>
      <c r="K367" s="105"/>
    </row>
    <row r="368" spans="6:11">
      <c r="F368" s="105"/>
      <c r="G368" s="105"/>
      <c r="H368" s="105"/>
      <c r="I368" s="104"/>
      <c r="J368" s="105"/>
      <c r="K368" s="105"/>
    </row>
    <row r="369" spans="6:11">
      <c r="F369" s="105"/>
      <c r="G369" s="105"/>
      <c r="H369" s="105"/>
      <c r="I369" s="104"/>
      <c r="J369" s="105"/>
      <c r="K369" s="105"/>
    </row>
    <row r="370" spans="6:11">
      <c r="F370" s="105"/>
      <c r="G370" s="105"/>
      <c r="H370" s="105"/>
      <c r="I370" s="104"/>
      <c r="J370" s="105"/>
      <c r="K370" s="105"/>
    </row>
    <row r="371" spans="6:11">
      <c r="F371" s="105"/>
      <c r="G371" s="105"/>
      <c r="H371" s="105"/>
      <c r="I371" s="104"/>
      <c r="J371" s="105"/>
      <c r="K371" s="105"/>
    </row>
    <row r="372" spans="6:11">
      <c r="F372" s="105"/>
      <c r="G372" s="105"/>
      <c r="H372" s="105"/>
      <c r="I372" s="104"/>
      <c r="J372" s="105"/>
      <c r="K372" s="105"/>
    </row>
    <row r="373" spans="6:11">
      <c r="F373" s="105"/>
      <c r="G373" s="105"/>
      <c r="H373" s="105"/>
      <c r="I373" s="104"/>
      <c r="J373" s="105"/>
      <c r="K373" s="105"/>
    </row>
    <row r="374" spans="6:11">
      <c r="F374" s="105"/>
      <c r="G374" s="105"/>
      <c r="H374" s="105"/>
      <c r="I374" s="104"/>
      <c r="J374" s="105"/>
      <c r="K374" s="105"/>
    </row>
    <row r="375" spans="6:11">
      <c r="F375" s="105"/>
      <c r="G375" s="105"/>
      <c r="H375" s="105"/>
      <c r="I375" s="104"/>
      <c r="J375" s="105"/>
      <c r="K375" s="105"/>
    </row>
    <row r="376" spans="6:11">
      <c r="F376" s="105"/>
      <c r="G376" s="105"/>
      <c r="H376" s="105"/>
      <c r="I376" s="104"/>
      <c r="J376" s="105"/>
      <c r="K376" s="105"/>
    </row>
    <row r="377" spans="6:11">
      <c r="F377" s="105"/>
      <c r="G377" s="105"/>
      <c r="H377" s="105"/>
      <c r="I377" s="104"/>
      <c r="J377" s="105"/>
      <c r="K377" s="105"/>
    </row>
    <row r="378" spans="6:11">
      <c r="F378" s="105"/>
      <c r="G378" s="105"/>
      <c r="H378" s="105"/>
      <c r="I378" s="104"/>
      <c r="J378" s="105"/>
      <c r="K378" s="105"/>
    </row>
    <row r="379" spans="6:11">
      <c r="F379" s="105"/>
      <c r="G379" s="105"/>
      <c r="H379" s="105"/>
      <c r="I379" s="104"/>
      <c r="J379" s="105"/>
      <c r="K379" s="105"/>
    </row>
    <row r="380" spans="6:11">
      <c r="F380" s="105"/>
      <c r="G380" s="105"/>
      <c r="H380" s="105"/>
      <c r="I380" s="104"/>
      <c r="J380" s="105"/>
      <c r="K380" s="105"/>
    </row>
    <row r="381" spans="6:11">
      <c r="F381" s="105"/>
      <c r="G381" s="105"/>
      <c r="H381" s="105"/>
      <c r="I381" s="104"/>
      <c r="J381" s="105"/>
      <c r="K381" s="105"/>
    </row>
    <row r="382" spans="6:11">
      <c r="F382" s="105"/>
      <c r="G382" s="105"/>
      <c r="H382" s="105"/>
      <c r="I382" s="104"/>
      <c r="J382" s="105"/>
      <c r="K382" s="105"/>
    </row>
    <row r="383" spans="6:11">
      <c r="F383" s="105"/>
      <c r="G383" s="105"/>
      <c r="H383" s="105"/>
      <c r="I383" s="104"/>
      <c r="J383" s="105"/>
      <c r="K383" s="105"/>
    </row>
    <row r="384" spans="6:11">
      <c r="F384" s="105"/>
      <c r="G384" s="105"/>
      <c r="H384" s="105"/>
      <c r="I384" s="104"/>
      <c r="J384" s="105"/>
      <c r="K384" s="105"/>
    </row>
    <row r="385" spans="6:11">
      <c r="F385" s="105"/>
      <c r="G385" s="105"/>
      <c r="H385" s="105"/>
      <c r="I385" s="104"/>
      <c r="J385" s="105"/>
      <c r="K385" s="105"/>
    </row>
    <row r="386" spans="6:11">
      <c r="F386" s="105"/>
      <c r="G386" s="105"/>
      <c r="H386" s="105"/>
      <c r="I386" s="104"/>
      <c r="J386" s="105"/>
      <c r="K386" s="105"/>
    </row>
    <row r="387" spans="6:11">
      <c r="F387" s="105"/>
      <c r="G387" s="105"/>
      <c r="H387" s="105"/>
      <c r="I387" s="104"/>
      <c r="J387" s="105"/>
      <c r="K387" s="105"/>
    </row>
    <row r="388" spans="6:11">
      <c r="F388" s="105"/>
      <c r="G388" s="105"/>
      <c r="H388" s="105"/>
      <c r="I388" s="104"/>
      <c r="J388" s="105"/>
      <c r="K388" s="105"/>
    </row>
    <row r="389" spans="6:11">
      <c r="F389" s="105"/>
      <c r="G389" s="105"/>
      <c r="H389" s="105"/>
      <c r="I389" s="104"/>
      <c r="J389" s="105"/>
      <c r="K389" s="105"/>
    </row>
    <row r="390" spans="6:11">
      <c r="F390" s="105"/>
      <c r="G390" s="105"/>
      <c r="H390" s="105"/>
      <c r="I390" s="104"/>
      <c r="J390" s="105"/>
      <c r="K390" s="105"/>
    </row>
    <row r="391" spans="6:11">
      <c r="F391" s="105"/>
      <c r="G391" s="105"/>
      <c r="H391" s="105"/>
      <c r="I391" s="104"/>
      <c r="J391" s="105"/>
      <c r="K391" s="105"/>
    </row>
    <row r="392" spans="6:11">
      <c r="F392" s="105"/>
      <c r="G392" s="105"/>
      <c r="H392" s="105"/>
      <c r="I392" s="104"/>
      <c r="J392" s="105"/>
      <c r="K392" s="105"/>
    </row>
    <row r="393" spans="6:11">
      <c r="F393" s="105"/>
      <c r="G393" s="105"/>
      <c r="H393" s="105"/>
      <c r="I393" s="104"/>
      <c r="J393" s="105"/>
      <c r="K393" s="105"/>
    </row>
    <row r="394" spans="6:11">
      <c r="F394" s="105"/>
      <c r="G394" s="105"/>
      <c r="H394" s="105"/>
      <c r="I394" s="104"/>
      <c r="J394" s="105"/>
      <c r="K394" s="105"/>
    </row>
    <row r="395" spans="6:11">
      <c r="F395" s="105"/>
      <c r="G395" s="105"/>
      <c r="H395" s="105"/>
      <c r="I395" s="104"/>
      <c r="J395" s="105"/>
      <c r="K395" s="105"/>
    </row>
    <row r="396" spans="6:11">
      <c r="F396" s="105"/>
      <c r="G396" s="105"/>
      <c r="H396" s="105"/>
      <c r="I396" s="104"/>
      <c r="J396" s="105"/>
      <c r="K396" s="105"/>
    </row>
    <row r="397" spans="6:11">
      <c r="F397" s="105"/>
      <c r="G397" s="105"/>
      <c r="H397" s="105"/>
      <c r="I397" s="104"/>
      <c r="J397" s="105"/>
      <c r="K397" s="105"/>
    </row>
    <row r="398" spans="6:11">
      <c r="F398" s="105"/>
      <c r="G398" s="105"/>
      <c r="H398" s="105"/>
      <c r="I398" s="104"/>
      <c r="J398" s="105"/>
      <c r="K398" s="105"/>
    </row>
    <row r="399" spans="6:11">
      <c r="F399" s="105"/>
      <c r="G399" s="105"/>
      <c r="H399" s="105"/>
      <c r="I399" s="104"/>
      <c r="J399" s="105"/>
      <c r="K399" s="105"/>
    </row>
    <row r="400" spans="6:11">
      <c r="F400" s="105"/>
      <c r="G400" s="105"/>
      <c r="H400" s="105"/>
      <c r="I400" s="104"/>
      <c r="J400" s="105"/>
      <c r="K400" s="105"/>
    </row>
    <row r="401" spans="6:11">
      <c r="F401" s="105"/>
      <c r="G401" s="105"/>
      <c r="H401" s="105"/>
      <c r="I401" s="104"/>
      <c r="J401" s="105"/>
      <c r="K401" s="105"/>
    </row>
    <row r="402" spans="6:11">
      <c r="F402" s="105"/>
      <c r="G402" s="105"/>
      <c r="H402" s="105"/>
      <c r="I402" s="104"/>
      <c r="J402" s="105"/>
      <c r="K402" s="105"/>
    </row>
    <row r="403" spans="6:11">
      <c r="F403" s="105"/>
      <c r="G403" s="105"/>
      <c r="H403" s="105"/>
      <c r="I403" s="104"/>
      <c r="J403" s="105"/>
      <c r="K403" s="105"/>
    </row>
    <row r="404" spans="6:11">
      <c r="F404" s="105"/>
      <c r="G404" s="105"/>
      <c r="H404" s="105"/>
      <c r="I404" s="104"/>
      <c r="J404" s="105"/>
      <c r="K404" s="105"/>
    </row>
    <row r="405" spans="6:11">
      <c r="F405" s="105"/>
      <c r="G405" s="105"/>
      <c r="H405" s="105"/>
      <c r="I405" s="104"/>
      <c r="J405" s="105"/>
      <c r="K405" s="105"/>
    </row>
    <row r="406" spans="6:11">
      <c r="F406" s="105"/>
      <c r="G406" s="105"/>
      <c r="H406" s="105"/>
      <c r="I406" s="104"/>
      <c r="J406" s="105"/>
      <c r="K406" s="105"/>
    </row>
    <row r="407" spans="6:11">
      <c r="F407" s="105"/>
      <c r="G407" s="105"/>
      <c r="H407" s="105"/>
      <c r="I407" s="104"/>
      <c r="J407" s="105"/>
      <c r="K407" s="105"/>
    </row>
    <row r="408" spans="6:11">
      <c r="F408" s="105"/>
      <c r="G408" s="105"/>
      <c r="H408" s="105"/>
      <c r="I408" s="104"/>
      <c r="J408" s="105"/>
      <c r="K408" s="105"/>
    </row>
    <row r="409" spans="6:11">
      <c r="F409" s="105"/>
      <c r="G409" s="105"/>
      <c r="H409" s="105"/>
      <c r="I409" s="104"/>
      <c r="J409" s="105"/>
      <c r="K409" s="105"/>
    </row>
    <row r="410" spans="6:11">
      <c r="F410" s="105"/>
      <c r="G410" s="105"/>
      <c r="H410" s="105"/>
      <c r="I410" s="104"/>
      <c r="J410" s="105"/>
      <c r="K410" s="105"/>
    </row>
    <row r="411" spans="6:11">
      <c r="F411" s="105"/>
      <c r="G411" s="105"/>
      <c r="H411" s="105"/>
      <c r="I411" s="104"/>
      <c r="J411" s="105"/>
      <c r="K411" s="105"/>
    </row>
    <row r="412" spans="6:11">
      <c r="F412" s="105"/>
      <c r="G412" s="105"/>
      <c r="H412" s="105"/>
      <c r="I412" s="104"/>
      <c r="J412" s="105"/>
      <c r="K412" s="105"/>
    </row>
    <row r="413" spans="6:11">
      <c r="F413" s="105"/>
      <c r="G413" s="105"/>
      <c r="H413" s="105"/>
      <c r="I413" s="104"/>
      <c r="J413" s="105"/>
      <c r="K413" s="105"/>
    </row>
    <row r="414" spans="6:11">
      <c r="F414" s="105"/>
      <c r="G414" s="105"/>
      <c r="H414" s="105"/>
      <c r="I414" s="104"/>
      <c r="J414" s="105"/>
      <c r="K414" s="105"/>
    </row>
    <row r="415" spans="6:11">
      <c r="F415" s="105"/>
      <c r="G415" s="105"/>
      <c r="H415" s="105"/>
      <c r="I415" s="104"/>
      <c r="J415" s="105"/>
      <c r="K415" s="105"/>
    </row>
    <row r="416" spans="6:11">
      <c r="F416" s="105"/>
      <c r="G416" s="105"/>
      <c r="H416" s="105"/>
      <c r="I416" s="104"/>
      <c r="J416" s="105"/>
      <c r="K416" s="105"/>
    </row>
    <row r="417" spans="6:11">
      <c r="F417" s="105"/>
      <c r="G417" s="105"/>
      <c r="H417" s="105"/>
      <c r="I417" s="104"/>
      <c r="J417" s="105"/>
      <c r="K417" s="105"/>
    </row>
    <row r="418" spans="6:11">
      <c r="F418" s="105"/>
      <c r="G418" s="105"/>
      <c r="H418" s="105"/>
      <c r="I418" s="104"/>
      <c r="J418" s="105"/>
      <c r="K418" s="105"/>
    </row>
    <row r="419" spans="6:11">
      <c r="F419" s="105"/>
      <c r="G419" s="105"/>
      <c r="H419" s="105"/>
      <c r="I419" s="104"/>
      <c r="J419" s="105"/>
      <c r="K419" s="105"/>
    </row>
    <row r="420" spans="6:11">
      <c r="F420" s="105"/>
      <c r="G420" s="105"/>
      <c r="H420" s="105"/>
      <c r="I420" s="104"/>
      <c r="J420" s="105"/>
      <c r="K420" s="105"/>
    </row>
    <row r="421" spans="6:11">
      <c r="F421" s="105"/>
      <c r="G421" s="105"/>
      <c r="H421" s="105"/>
      <c r="I421" s="104"/>
      <c r="J421" s="105"/>
      <c r="K421" s="105"/>
    </row>
    <row r="422" spans="6:11">
      <c r="F422" s="105"/>
      <c r="G422" s="105"/>
      <c r="H422" s="105"/>
      <c r="I422" s="104"/>
      <c r="J422" s="105"/>
      <c r="K422" s="105"/>
    </row>
    <row r="423" spans="6:11">
      <c r="F423" s="105"/>
      <c r="G423" s="105"/>
      <c r="H423" s="105"/>
      <c r="I423" s="104"/>
      <c r="J423" s="105"/>
      <c r="K423" s="105"/>
    </row>
    <row r="424" spans="6:11">
      <c r="F424" s="105"/>
      <c r="G424" s="105"/>
      <c r="H424" s="105"/>
      <c r="I424" s="104"/>
      <c r="J424" s="105"/>
      <c r="K424" s="105"/>
    </row>
    <row r="425" spans="6:11">
      <c r="F425" s="105"/>
      <c r="G425" s="105"/>
      <c r="H425" s="105"/>
      <c r="I425" s="104"/>
      <c r="J425" s="105"/>
      <c r="K425" s="105"/>
    </row>
    <row r="426" spans="6:11">
      <c r="F426" s="105"/>
      <c r="G426" s="105"/>
      <c r="H426" s="105"/>
      <c r="I426" s="104"/>
      <c r="J426" s="105"/>
      <c r="K426" s="105"/>
    </row>
    <row r="427" spans="6:11">
      <c r="F427" s="105"/>
      <c r="G427" s="105"/>
      <c r="H427" s="105"/>
      <c r="I427" s="104"/>
      <c r="J427" s="105"/>
      <c r="K427" s="105"/>
    </row>
    <row r="428" spans="6:11">
      <c r="F428" s="105"/>
      <c r="G428" s="105"/>
      <c r="H428" s="105"/>
      <c r="I428" s="104"/>
      <c r="J428" s="105"/>
      <c r="K428" s="105"/>
    </row>
    <row r="429" spans="6:11">
      <c r="F429" s="105"/>
      <c r="G429" s="105"/>
      <c r="H429" s="105"/>
      <c r="I429" s="104"/>
      <c r="J429" s="105"/>
      <c r="K429" s="105"/>
    </row>
    <row r="430" spans="6:11">
      <c r="F430" s="105"/>
      <c r="G430" s="105"/>
      <c r="H430" s="105"/>
      <c r="I430" s="104"/>
      <c r="J430" s="105"/>
      <c r="K430" s="105"/>
    </row>
    <row r="431" spans="6:11">
      <c r="F431" s="105"/>
      <c r="G431" s="105"/>
      <c r="H431" s="105"/>
      <c r="I431" s="104"/>
      <c r="J431" s="105"/>
      <c r="K431" s="105"/>
    </row>
    <row r="432" spans="6:11">
      <c r="F432" s="105"/>
      <c r="G432" s="105"/>
      <c r="H432" s="105"/>
      <c r="I432" s="104"/>
      <c r="J432" s="105"/>
      <c r="K432" s="105"/>
    </row>
    <row r="433" spans="6:11">
      <c r="F433" s="105"/>
      <c r="G433" s="105"/>
      <c r="H433" s="105"/>
      <c r="I433" s="104"/>
      <c r="J433" s="105"/>
      <c r="K433" s="105"/>
    </row>
    <row r="434" spans="6:11">
      <c r="F434" s="105"/>
      <c r="G434" s="105"/>
      <c r="H434" s="105"/>
      <c r="I434" s="104"/>
      <c r="J434" s="105"/>
      <c r="K434" s="105"/>
    </row>
    <row r="435" spans="6:11">
      <c r="F435" s="105"/>
      <c r="G435" s="105"/>
      <c r="H435" s="105"/>
      <c r="I435" s="104"/>
      <c r="J435" s="105"/>
      <c r="K435" s="105"/>
    </row>
    <row r="436" spans="6:11">
      <c r="F436" s="105"/>
      <c r="G436" s="105"/>
      <c r="H436" s="105"/>
      <c r="I436" s="104"/>
      <c r="J436" s="105"/>
      <c r="K436" s="105"/>
    </row>
    <row r="437" spans="6:11">
      <c r="F437" s="105"/>
      <c r="G437" s="105"/>
      <c r="H437" s="105"/>
      <c r="I437" s="104"/>
      <c r="J437" s="105"/>
      <c r="K437" s="105"/>
    </row>
    <row r="438" spans="6:11">
      <c r="F438" s="105"/>
      <c r="G438" s="105"/>
      <c r="H438" s="105"/>
      <c r="I438" s="104"/>
      <c r="J438" s="105"/>
      <c r="K438" s="105"/>
    </row>
    <row r="439" spans="6:11">
      <c r="F439" s="105"/>
      <c r="G439" s="105"/>
      <c r="H439" s="105"/>
      <c r="I439" s="104"/>
      <c r="J439" s="105"/>
      <c r="K439" s="105"/>
    </row>
    <row r="440" spans="6:11">
      <c r="F440" s="105"/>
      <c r="G440" s="105"/>
      <c r="H440" s="105"/>
      <c r="I440" s="104"/>
      <c r="J440" s="105"/>
      <c r="K440" s="105"/>
    </row>
    <row r="441" spans="6:11">
      <c r="F441" s="105"/>
      <c r="G441" s="105"/>
      <c r="H441" s="105"/>
      <c r="I441" s="104"/>
      <c r="J441" s="105"/>
      <c r="K441" s="105"/>
    </row>
    <row r="442" spans="6:11">
      <c r="F442" s="105"/>
      <c r="G442" s="105"/>
      <c r="H442" s="105"/>
      <c r="I442" s="104"/>
      <c r="J442" s="105"/>
      <c r="K442" s="105"/>
    </row>
    <row r="443" spans="6:11">
      <c r="F443" s="105"/>
      <c r="G443" s="105"/>
      <c r="H443" s="105"/>
      <c r="I443" s="104"/>
      <c r="J443" s="105"/>
      <c r="K443" s="105"/>
    </row>
    <row r="444" spans="6:11">
      <c r="F444" s="105"/>
      <c r="G444" s="105"/>
      <c r="H444" s="105"/>
      <c r="I444" s="104"/>
      <c r="J444" s="105"/>
      <c r="K444" s="105"/>
    </row>
    <row r="445" spans="6:11">
      <c r="F445" s="105"/>
      <c r="G445" s="105"/>
      <c r="H445" s="105"/>
      <c r="I445" s="104"/>
      <c r="J445" s="105"/>
      <c r="K445" s="105"/>
    </row>
    <row r="446" spans="6:11">
      <c r="F446" s="105"/>
      <c r="G446" s="105"/>
      <c r="H446" s="105"/>
      <c r="I446" s="104"/>
      <c r="J446" s="105"/>
      <c r="K446" s="105"/>
    </row>
    <row r="447" spans="6:11">
      <c r="F447" s="105"/>
      <c r="G447" s="105"/>
      <c r="H447" s="105"/>
      <c r="I447" s="104"/>
      <c r="J447" s="105"/>
      <c r="K447" s="105"/>
    </row>
    <row r="448" spans="6:11">
      <c r="F448" s="105"/>
      <c r="G448" s="105"/>
      <c r="H448" s="105"/>
      <c r="I448" s="104"/>
      <c r="J448" s="105"/>
      <c r="K448" s="105"/>
    </row>
    <row r="449" spans="6:11">
      <c r="F449" s="105"/>
      <c r="G449" s="105"/>
      <c r="H449" s="105"/>
      <c r="I449" s="104"/>
      <c r="J449" s="105"/>
      <c r="K449" s="105"/>
    </row>
    <row r="450" spans="6:11">
      <c r="F450" s="105"/>
      <c r="G450" s="105"/>
      <c r="H450" s="105"/>
      <c r="I450" s="104"/>
      <c r="J450" s="105"/>
      <c r="K450" s="105"/>
    </row>
    <row r="451" spans="6:11">
      <c r="F451" s="105"/>
      <c r="G451" s="105"/>
      <c r="H451" s="105"/>
      <c r="I451" s="104"/>
      <c r="J451" s="105"/>
      <c r="K451" s="105"/>
    </row>
    <row r="452" spans="6:11">
      <c r="F452" s="105"/>
      <c r="G452" s="105"/>
      <c r="H452" s="105"/>
      <c r="I452" s="104"/>
      <c r="J452" s="105"/>
      <c r="K452" s="105"/>
    </row>
    <row r="453" spans="6:11">
      <c r="F453" s="105"/>
      <c r="G453" s="105"/>
      <c r="H453" s="105"/>
      <c r="I453" s="104"/>
      <c r="J453" s="105"/>
      <c r="K453" s="105"/>
    </row>
    <row r="454" spans="6:11">
      <c r="F454" s="105"/>
      <c r="G454" s="105"/>
      <c r="H454" s="105"/>
      <c r="I454" s="104"/>
      <c r="J454" s="105"/>
      <c r="K454" s="105"/>
    </row>
    <row r="455" spans="6:11">
      <c r="F455" s="105"/>
      <c r="G455" s="105"/>
      <c r="H455" s="105"/>
      <c r="I455" s="104"/>
      <c r="J455" s="105"/>
      <c r="K455" s="105"/>
    </row>
    <row r="456" spans="6:11">
      <c r="F456" s="105"/>
      <c r="G456" s="105"/>
      <c r="H456" s="105"/>
      <c r="I456" s="104"/>
      <c r="J456" s="105"/>
      <c r="K456" s="105"/>
    </row>
    <row r="457" spans="6:11">
      <c r="F457" s="105"/>
      <c r="G457" s="105"/>
      <c r="H457" s="105"/>
      <c r="I457" s="104"/>
      <c r="J457" s="105"/>
      <c r="K457" s="105"/>
    </row>
    <row r="458" spans="6:11">
      <c r="F458" s="105"/>
      <c r="G458" s="105"/>
      <c r="H458" s="105"/>
      <c r="I458" s="104"/>
      <c r="J458" s="105"/>
      <c r="K458" s="105"/>
    </row>
    <row r="459" spans="6:11">
      <c r="F459" s="105"/>
      <c r="G459" s="105"/>
      <c r="H459" s="105"/>
      <c r="I459" s="104"/>
      <c r="J459" s="105"/>
      <c r="K459" s="105"/>
    </row>
    <row r="460" spans="6:11">
      <c r="F460" s="105"/>
      <c r="G460" s="105"/>
      <c r="H460" s="105"/>
      <c r="I460" s="104"/>
      <c r="J460" s="105"/>
      <c r="K460" s="105"/>
    </row>
    <row r="461" spans="6:11">
      <c r="F461" s="105"/>
      <c r="G461" s="105"/>
      <c r="H461" s="105"/>
      <c r="I461" s="104"/>
      <c r="J461" s="105"/>
      <c r="K461" s="105"/>
    </row>
    <row r="462" spans="6:11">
      <c r="F462" s="105"/>
      <c r="G462" s="105"/>
      <c r="H462" s="105"/>
      <c r="I462" s="104"/>
      <c r="J462" s="105"/>
      <c r="K462" s="105"/>
    </row>
    <row r="463" spans="6:11">
      <c r="F463" s="105"/>
      <c r="G463" s="105"/>
      <c r="H463" s="105"/>
      <c r="I463" s="104"/>
      <c r="J463" s="105"/>
      <c r="K463" s="105"/>
    </row>
    <row r="464" spans="6:11">
      <c r="F464" s="105"/>
      <c r="G464" s="105"/>
      <c r="H464" s="105"/>
      <c r="I464" s="104"/>
      <c r="J464" s="105"/>
      <c r="K464" s="105"/>
    </row>
    <row r="465" spans="6:11">
      <c r="F465" s="105"/>
      <c r="G465" s="105"/>
      <c r="H465" s="105"/>
      <c r="I465" s="104"/>
      <c r="J465" s="105"/>
      <c r="K465" s="105"/>
    </row>
    <row r="466" spans="6:11">
      <c r="F466" s="105"/>
      <c r="G466" s="105"/>
      <c r="H466" s="105"/>
      <c r="I466" s="104"/>
      <c r="J466" s="105"/>
      <c r="K466" s="105"/>
    </row>
    <row r="467" spans="6:11">
      <c r="F467" s="105"/>
      <c r="G467" s="105"/>
      <c r="H467" s="105"/>
      <c r="I467" s="104"/>
      <c r="J467" s="105"/>
      <c r="K467" s="105"/>
    </row>
    <row r="468" spans="6:11">
      <c r="F468" s="105"/>
      <c r="G468" s="105"/>
      <c r="H468" s="105"/>
      <c r="I468" s="104"/>
      <c r="J468" s="105"/>
      <c r="K468" s="105"/>
    </row>
    <row r="469" spans="6:11">
      <c r="F469" s="105"/>
      <c r="G469" s="105"/>
      <c r="H469" s="105"/>
      <c r="I469" s="104"/>
      <c r="J469" s="105"/>
      <c r="K469" s="105"/>
    </row>
    <row r="470" spans="6:11">
      <c r="F470" s="105"/>
      <c r="G470" s="105"/>
      <c r="H470" s="105"/>
      <c r="I470" s="104"/>
      <c r="J470" s="105"/>
      <c r="K470" s="105"/>
    </row>
    <row r="471" spans="6:11">
      <c r="F471" s="105"/>
      <c r="G471" s="105"/>
      <c r="H471" s="105"/>
      <c r="I471" s="104"/>
      <c r="J471" s="105"/>
      <c r="K471" s="105"/>
    </row>
    <row r="472" spans="6:11">
      <c r="F472" s="105"/>
      <c r="G472" s="105"/>
      <c r="H472" s="105"/>
      <c r="I472" s="104"/>
      <c r="J472" s="105"/>
      <c r="K472" s="105"/>
    </row>
    <row r="473" spans="6:11">
      <c r="F473" s="105"/>
      <c r="G473" s="105"/>
      <c r="H473" s="105"/>
      <c r="I473" s="104"/>
      <c r="J473" s="105"/>
      <c r="K473" s="105"/>
    </row>
    <row r="474" spans="6:11">
      <c r="F474" s="105"/>
      <c r="G474" s="105"/>
      <c r="H474" s="105"/>
      <c r="I474" s="104"/>
      <c r="J474" s="105"/>
      <c r="K474" s="105"/>
    </row>
    <row r="475" spans="6:11">
      <c r="F475" s="105"/>
      <c r="G475" s="105"/>
      <c r="H475" s="105"/>
      <c r="I475" s="104"/>
      <c r="J475" s="105"/>
      <c r="K475" s="105"/>
    </row>
    <row r="476" spans="6:11">
      <c r="F476" s="105"/>
      <c r="G476" s="105"/>
      <c r="H476" s="105"/>
      <c r="I476" s="104"/>
      <c r="J476" s="105"/>
      <c r="K476" s="105"/>
    </row>
    <row r="477" spans="6:11">
      <c r="F477" s="105"/>
      <c r="G477" s="105"/>
      <c r="H477" s="105"/>
      <c r="I477" s="104"/>
      <c r="J477" s="105"/>
      <c r="K477" s="105"/>
    </row>
    <row r="478" spans="6:11">
      <c r="F478" s="105"/>
      <c r="G478" s="105"/>
      <c r="H478" s="105"/>
      <c r="I478" s="104"/>
      <c r="J478" s="105"/>
      <c r="K478" s="105"/>
    </row>
    <row r="479" spans="6:11">
      <c r="F479" s="105"/>
      <c r="G479" s="105"/>
      <c r="H479" s="105"/>
      <c r="I479" s="104"/>
      <c r="J479" s="105"/>
      <c r="K479" s="105"/>
    </row>
    <row r="480" spans="6:11">
      <c r="F480" s="105"/>
      <c r="G480" s="105"/>
      <c r="H480" s="105"/>
      <c r="I480" s="104"/>
      <c r="J480" s="105"/>
      <c r="K480" s="105"/>
    </row>
    <row r="481" spans="6:11">
      <c r="F481" s="105"/>
      <c r="G481" s="105"/>
      <c r="H481" s="105"/>
      <c r="I481" s="104"/>
      <c r="J481" s="105"/>
      <c r="K481" s="105"/>
    </row>
    <row r="482" spans="6:11">
      <c r="F482" s="105"/>
      <c r="G482" s="105"/>
      <c r="H482" s="105"/>
      <c r="I482" s="104"/>
      <c r="J482" s="105"/>
      <c r="K482" s="105"/>
    </row>
    <row r="483" spans="6:11">
      <c r="F483" s="105"/>
      <c r="G483" s="105"/>
      <c r="H483" s="105"/>
      <c r="I483" s="104"/>
      <c r="J483" s="105"/>
      <c r="K483" s="105"/>
    </row>
    <row r="484" spans="6:11">
      <c r="F484" s="105"/>
      <c r="G484" s="105"/>
      <c r="H484" s="105"/>
      <c r="I484" s="104"/>
      <c r="J484" s="105"/>
      <c r="K484" s="105"/>
    </row>
    <row r="485" spans="6:11">
      <c r="F485" s="105"/>
      <c r="G485" s="105"/>
      <c r="H485" s="105"/>
      <c r="I485" s="104"/>
      <c r="J485" s="105"/>
      <c r="K485" s="105"/>
    </row>
    <row r="486" spans="6:11">
      <c r="F486" s="105"/>
      <c r="G486" s="105"/>
      <c r="H486" s="105"/>
      <c r="I486" s="104"/>
      <c r="J486" s="105"/>
      <c r="K486" s="105"/>
    </row>
    <row r="487" spans="6:11">
      <c r="F487" s="105"/>
      <c r="G487" s="105"/>
      <c r="H487" s="105"/>
      <c r="I487" s="104"/>
      <c r="J487" s="105"/>
      <c r="K487" s="105"/>
    </row>
    <row r="488" spans="6:11">
      <c r="F488" s="105"/>
      <c r="G488" s="105"/>
      <c r="H488" s="105"/>
      <c r="I488" s="104"/>
      <c r="J488" s="105"/>
      <c r="K488" s="105"/>
    </row>
    <row r="489" spans="6:11">
      <c r="F489" s="105"/>
      <c r="G489" s="105"/>
      <c r="H489" s="105"/>
      <c r="I489" s="104"/>
      <c r="J489" s="105"/>
      <c r="K489" s="105"/>
    </row>
    <row r="490" spans="6:11">
      <c r="F490" s="105"/>
      <c r="G490" s="105"/>
      <c r="H490" s="105"/>
      <c r="I490" s="104"/>
      <c r="J490" s="105"/>
      <c r="K490" s="105"/>
    </row>
    <row r="491" spans="6:11">
      <c r="F491" s="105"/>
      <c r="G491" s="105"/>
      <c r="H491" s="105"/>
      <c r="I491" s="104"/>
      <c r="J491" s="105"/>
      <c r="K491" s="105"/>
    </row>
    <row r="492" spans="6:11">
      <c r="F492" s="105"/>
      <c r="G492" s="105"/>
      <c r="H492" s="105"/>
      <c r="I492" s="104"/>
      <c r="J492" s="105"/>
      <c r="K492" s="105"/>
    </row>
    <row r="493" spans="6:11">
      <c r="F493" s="105"/>
      <c r="G493" s="105"/>
      <c r="H493" s="105"/>
      <c r="I493" s="104"/>
      <c r="J493" s="105"/>
      <c r="K493" s="105"/>
    </row>
    <row r="494" spans="6:11">
      <c r="F494" s="105"/>
      <c r="G494" s="105"/>
      <c r="H494" s="105"/>
      <c r="I494" s="104"/>
      <c r="J494" s="105"/>
      <c r="K494" s="105"/>
    </row>
    <row r="495" spans="6:11">
      <c r="F495" s="105"/>
      <c r="G495" s="105"/>
      <c r="H495" s="105"/>
      <c r="I495" s="104"/>
      <c r="J495" s="105"/>
      <c r="K495" s="105"/>
    </row>
    <row r="496" spans="6:11">
      <c r="F496" s="105"/>
      <c r="G496" s="105"/>
      <c r="H496" s="105"/>
      <c r="I496" s="104"/>
      <c r="J496" s="105"/>
      <c r="K496" s="105"/>
    </row>
    <row r="497" spans="6:11">
      <c r="F497" s="105"/>
      <c r="G497" s="105"/>
      <c r="H497" s="105"/>
      <c r="I497" s="104"/>
      <c r="J497" s="105"/>
      <c r="K497" s="105"/>
    </row>
    <row r="498" spans="6:11">
      <c r="F498" s="105"/>
      <c r="G498" s="105"/>
      <c r="H498" s="105"/>
      <c r="I498" s="104"/>
      <c r="J498" s="105"/>
      <c r="K498" s="105"/>
    </row>
    <row r="499" spans="6:11">
      <c r="F499" s="105"/>
      <c r="G499" s="105"/>
      <c r="H499" s="105"/>
      <c r="I499" s="104"/>
      <c r="J499" s="105"/>
      <c r="K499" s="105"/>
    </row>
    <row r="500" spans="6:11">
      <c r="F500" s="105"/>
      <c r="G500" s="105"/>
      <c r="H500" s="105"/>
      <c r="I500" s="104"/>
      <c r="J500" s="105"/>
      <c r="K500" s="105"/>
    </row>
    <row r="501" spans="6:11">
      <c r="F501" s="105"/>
      <c r="G501" s="105"/>
      <c r="H501" s="105"/>
      <c r="I501" s="104"/>
      <c r="J501" s="105"/>
      <c r="K501" s="105"/>
    </row>
    <row r="502" spans="6:11">
      <c r="F502" s="105"/>
      <c r="G502" s="105"/>
      <c r="H502" s="105"/>
      <c r="I502" s="104"/>
      <c r="J502" s="105"/>
      <c r="K502" s="105"/>
    </row>
    <row r="503" spans="6:11">
      <c r="F503" s="105"/>
      <c r="G503" s="105"/>
      <c r="H503" s="105"/>
      <c r="I503" s="104"/>
      <c r="J503" s="105"/>
      <c r="K503" s="105"/>
    </row>
    <row r="504" spans="6:11">
      <c r="F504" s="105"/>
      <c r="G504" s="105"/>
      <c r="H504" s="105"/>
      <c r="I504" s="104"/>
      <c r="J504" s="105"/>
      <c r="K504" s="105"/>
    </row>
    <row r="505" spans="6:11">
      <c r="F505" s="105"/>
      <c r="G505" s="105"/>
      <c r="H505" s="105"/>
      <c r="I505" s="104"/>
      <c r="J505" s="105"/>
      <c r="K505" s="105"/>
    </row>
    <row r="506" spans="6:11">
      <c r="F506" s="105"/>
      <c r="G506" s="105"/>
      <c r="H506" s="105"/>
      <c r="I506" s="104"/>
      <c r="J506" s="105"/>
      <c r="K506" s="105"/>
    </row>
    <row r="507" spans="6:11">
      <c r="F507" s="105"/>
      <c r="G507" s="105"/>
      <c r="H507" s="105"/>
      <c r="I507" s="104"/>
      <c r="J507" s="105"/>
      <c r="K507" s="105"/>
    </row>
    <row r="508" spans="6:11">
      <c r="F508" s="105"/>
      <c r="G508" s="105"/>
      <c r="H508" s="105"/>
      <c r="I508" s="104"/>
      <c r="J508" s="105"/>
      <c r="K508" s="105"/>
    </row>
    <row r="509" spans="6:11">
      <c r="F509" s="105"/>
      <c r="G509" s="105"/>
      <c r="H509" s="105"/>
      <c r="I509" s="104"/>
      <c r="J509" s="105"/>
      <c r="K509" s="105"/>
    </row>
    <row r="510" spans="6:11">
      <c r="F510" s="105"/>
      <c r="G510" s="105"/>
      <c r="H510" s="105"/>
      <c r="I510" s="104"/>
      <c r="J510" s="105"/>
      <c r="K510" s="105"/>
    </row>
    <row r="511" spans="6:11">
      <c r="F511" s="105"/>
      <c r="G511" s="105"/>
      <c r="H511" s="105"/>
      <c r="I511" s="104"/>
      <c r="J511" s="105"/>
      <c r="K511" s="105"/>
    </row>
    <row r="512" spans="6:11">
      <c r="F512" s="105"/>
      <c r="G512" s="105"/>
      <c r="H512" s="105"/>
      <c r="I512" s="104"/>
      <c r="J512" s="105"/>
      <c r="K512" s="105"/>
    </row>
    <row r="513" spans="6:11">
      <c r="F513" s="105"/>
      <c r="G513" s="105"/>
      <c r="H513" s="105"/>
      <c r="I513" s="104"/>
      <c r="J513" s="105"/>
      <c r="K513" s="105"/>
    </row>
    <row r="514" spans="6:11">
      <c r="F514" s="105"/>
      <c r="G514" s="105"/>
      <c r="H514" s="105"/>
      <c r="I514" s="104"/>
      <c r="J514" s="105"/>
      <c r="K514" s="105"/>
    </row>
    <row r="515" spans="6:11">
      <c r="F515" s="105"/>
      <c r="G515" s="105"/>
      <c r="H515" s="105"/>
      <c r="I515" s="104"/>
      <c r="J515" s="105"/>
      <c r="K515" s="105"/>
    </row>
    <row r="516" spans="6:11">
      <c r="F516" s="105"/>
      <c r="G516" s="105"/>
      <c r="H516" s="105"/>
      <c r="I516" s="104"/>
      <c r="J516" s="105"/>
      <c r="K516" s="105"/>
    </row>
    <row r="517" spans="6:11">
      <c r="F517" s="105"/>
      <c r="G517" s="105"/>
      <c r="H517" s="105"/>
      <c r="I517" s="104"/>
      <c r="J517" s="105"/>
      <c r="K517" s="105"/>
    </row>
    <row r="518" spans="6:11">
      <c r="F518" s="105"/>
      <c r="G518" s="105"/>
      <c r="H518" s="105"/>
      <c r="I518" s="104"/>
      <c r="J518" s="105"/>
      <c r="K518" s="105"/>
    </row>
    <row r="519" spans="6:11">
      <c r="F519" s="105"/>
      <c r="G519" s="105"/>
      <c r="H519" s="105"/>
      <c r="I519" s="104"/>
      <c r="J519" s="105"/>
      <c r="K519" s="105"/>
    </row>
    <row r="520" spans="6:11">
      <c r="F520" s="105"/>
      <c r="G520" s="105"/>
      <c r="H520" s="105"/>
      <c r="I520" s="104"/>
      <c r="J520" s="105"/>
      <c r="K520" s="105"/>
    </row>
    <row r="521" spans="6:11">
      <c r="F521" s="105"/>
      <c r="G521" s="105"/>
      <c r="H521" s="105"/>
      <c r="I521" s="104"/>
      <c r="J521" s="105"/>
      <c r="K521" s="105"/>
    </row>
    <row r="522" spans="6:11">
      <c r="F522" s="105"/>
      <c r="G522" s="105"/>
      <c r="H522" s="105"/>
      <c r="I522" s="104"/>
      <c r="J522" s="105"/>
      <c r="K522" s="105"/>
    </row>
    <row r="523" spans="6:11">
      <c r="F523" s="105"/>
      <c r="G523" s="105"/>
      <c r="H523" s="105"/>
      <c r="I523" s="104"/>
      <c r="J523" s="105"/>
      <c r="K523" s="105"/>
    </row>
    <row r="524" spans="6:11">
      <c r="F524" s="105"/>
      <c r="G524" s="105"/>
      <c r="H524" s="105"/>
      <c r="I524" s="104"/>
      <c r="J524" s="105"/>
      <c r="K524" s="105"/>
    </row>
    <row r="525" spans="6:11">
      <c r="F525" s="105"/>
      <c r="G525" s="105"/>
      <c r="H525" s="105"/>
      <c r="I525" s="104"/>
      <c r="J525" s="105"/>
      <c r="K525" s="105"/>
    </row>
    <row r="526" spans="6:11">
      <c r="F526" s="105"/>
      <c r="G526" s="105"/>
      <c r="H526" s="105"/>
      <c r="I526" s="104"/>
      <c r="J526" s="105"/>
      <c r="K526" s="105"/>
    </row>
    <row r="527" spans="6:11">
      <c r="F527" s="105"/>
      <c r="G527" s="105"/>
      <c r="H527" s="105"/>
      <c r="I527" s="104"/>
      <c r="J527" s="105"/>
      <c r="K527" s="105"/>
    </row>
    <row r="528" spans="6:11">
      <c r="F528" s="105"/>
      <c r="G528" s="105"/>
      <c r="H528" s="105"/>
      <c r="I528" s="104"/>
      <c r="J528" s="105"/>
      <c r="K528" s="105"/>
    </row>
    <row r="529" spans="6:11">
      <c r="F529" s="105"/>
      <c r="G529" s="105"/>
      <c r="H529" s="105"/>
      <c r="I529" s="104"/>
      <c r="J529" s="105"/>
      <c r="K529" s="105"/>
    </row>
    <row r="530" spans="6:11">
      <c r="F530" s="105"/>
      <c r="G530" s="105"/>
      <c r="H530" s="105"/>
      <c r="I530" s="104"/>
      <c r="J530" s="105"/>
      <c r="K530" s="105"/>
    </row>
    <row r="531" spans="6:11">
      <c r="F531" s="105"/>
      <c r="G531" s="105"/>
      <c r="H531" s="105"/>
      <c r="I531" s="104"/>
      <c r="J531" s="105"/>
      <c r="K531" s="105"/>
    </row>
    <row r="532" spans="6:11">
      <c r="F532" s="105"/>
      <c r="G532" s="105"/>
      <c r="H532" s="105"/>
      <c r="I532" s="104"/>
      <c r="J532" s="105"/>
      <c r="K532" s="105"/>
    </row>
    <row r="533" spans="6:11">
      <c r="F533" s="105"/>
      <c r="G533" s="105"/>
      <c r="H533" s="105"/>
      <c r="I533" s="104"/>
      <c r="J533" s="105"/>
      <c r="K533" s="105"/>
    </row>
    <row r="534" spans="6:11">
      <c r="F534" s="105"/>
      <c r="G534" s="105"/>
      <c r="H534" s="105"/>
      <c r="I534" s="104"/>
      <c r="J534" s="105"/>
      <c r="K534" s="105"/>
    </row>
    <row r="535" spans="6:11">
      <c r="F535" s="105"/>
      <c r="G535" s="105"/>
      <c r="H535" s="105"/>
      <c r="I535" s="104"/>
      <c r="J535" s="105"/>
      <c r="K535" s="105"/>
    </row>
    <row r="536" spans="6:11">
      <c r="F536" s="105"/>
      <c r="G536" s="105"/>
      <c r="H536" s="105"/>
      <c r="I536" s="104"/>
      <c r="J536" s="105"/>
      <c r="K536" s="105"/>
    </row>
    <row r="537" spans="6:11">
      <c r="F537" s="105"/>
      <c r="G537" s="105"/>
      <c r="H537" s="105"/>
      <c r="I537" s="104"/>
      <c r="J537" s="105"/>
      <c r="K537" s="105"/>
    </row>
    <row r="538" spans="6:11">
      <c r="F538" s="105"/>
      <c r="G538" s="105"/>
      <c r="H538" s="105"/>
      <c r="I538" s="104"/>
      <c r="J538" s="105"/>
      <c r="K538" s="105"/>
    </row>
    <row r="539" spans="6:11">
      <c r="F539" s="105"/>
      <c r="G539" s="105"/>
      <c r="H539" s="105"/>
      <c r="I539" s="104"/>
      <c r="J539" s="105"/>
      <c r="K539" s="105"/>
    </row>
    <row r="540" spans="6:11">
      <c r="F540" s="105"/>
      <c r="G540" s="105"/>
      <c r="H540" s="105"/>
      <c r="I540" s="104"/>
      <c r="J540" s="105"/>
      <c r="K540" s="105"/>
    </row>
    <row r="541" spans="6:11">
      <c r="F541" s="105"/>
      <c r="G541" s="105"/>
      <c r="H541" s="105"/>
      <c r="I541" s="104"/>
      <c r="J541" s="105"/>
      <c r="K541" s="105"/>
    </row>
    <row r="542" spans="6:11">
      <c r="F542" s="105"/>
      <c r="G542" s="105"/>
      <c r="H542" s="105"/>
      <c r="I542" s="104"/>
      <c r="J542" s="105"/>
      <c r="K542" s="105"/>
    </row>
    <row r="543" spans="6:11">
      <c r="F543" s="105"/>
      <c r="G543" s="105"/>
      <c r="H543" s="105"/>
      <c r="I543" s="104"/>
      <c r="J543" s="105"/>
      <c r="K543" s="105"/>
    </row>
    <row r="544" spans="6:11">
      <c r="F544" s="105"/>
      <c r="G544" s="105"/>
      <c r="H544" s="105"/>
      <c r="I544" s="104"/>
      <c r="J544" s="105"/>
      <c r="K544" s="105"/>
    </row>
    <row r="545" spans="6:11">
      <c r="F545" s="105"/>
      <c r="G545" s="105"/>
      <c r="H545" s="105"/>
      <c r="I545" s="104"/>
      <c r="J545" s="105"/>
      <c r="K545" s="105"/>
    </row>
    <row r="546" spans="6:11">
      <c r="F546" s="105"/>
      <c r="G546" s="105"/>
      <c r="H546" s="105"/>
      <c r="I546" s="104"/>
      <c r="J546" s="105"/>
      <c r="K546" s="105"/>
    </row>
    <row r="547" spans="6:11">
      <c r="F547" s="105"/>
      <c r="G547" s="105"/>
      <c r="H547" s="105"/>
      <c r="I547" s="104"/>
      <c r="J547" s="105"/>
      <c r="K547" s="105"/>
    </row>
    <row r="548" spans="6:11">
      <c r="F548" s="105"/>
      <c r="G548" s="105"/>
      <c r="H548" s="105"/>
      <c r="I548" s="104"/>
      <c r="J548" s="105"/>
      <c r="K548" s="105"/>
    </row>
    <row r="549" spans="6:11">
      <c r="F549" s="105"/>
      <c r="G549" s="105"/>
      <c r="H549" s="105"/>
      <c r="I549" s="104"/>
      <c r="J549" s="105"/>
      <c r="K549" s="105"/>
    </row>
    <row r="550" spans="6:11">
      <c r="F550" s="105"/>
      <c r="G550" s="105"/>
      <c r="H550" s="105"/>
      <c r="I550" s="104"/>
      <c r="J550" s="105"/>
      <c r="K550" s="105"/>
    </row>
    <row r="551" spans="6:11">
      <c r="F551" s="105"/>
      <c r="G551" s="105"/>
      <c r="H551" s="105"/>
      <c r="I551" s="104"/>
      <c r="J551" s="105"/>
      <c r="K551" s="105"/>
    </row>
    <row r="552" spans="6:11">
      <c r="F552" s="105"/>
      <c r="G552" s="105"/>
      <c r="H552" s="105"/>
      <c r="I552" s="104"/>
      <c r="J552" s="105"/>
      <c r="K552" s="105"/>
    </row>
    <row r="553" spans="6:11">
      <c r="F553" s="105"/>
      <c r="G553" s="105"/>
      <c r="H553" s="105"/>
      <c r="I553" s="104"/>
      <c r="J553" s="105"/>
      <c r="K553" s="105"/>
    </row>
    <row r="554" spans="6:11">
      <c r="F554" s="105"/>
      <c r="G554" s="105"/>
      <c r="H554" s="105"/>
      <c r="I554" s="104"/>
      <c r="J554" s="105"/>
      <c r="K554" s="105"/>
    </row>
    <row r="555" spans="6:11">
      <c r="F555" s="105"/>
      <c r="G555" s="105"/>
      <c r="H555" s="105"/>
      <c r="I555" s="104"/>
      <c r="J555" s="105"/>
      <c r="K555" s="105"/>
    </row>
    <row r="556" spans="6:11">
      <c r="F556" s="105"/>
      <c r="G556" s="105"/>
      <c r="H556" s="105"/>
      <c r="I556" s="104"/>
      <c r="J556" s="105"/>
      <c r="K556" s="105"/>
    </row>
    <row r="557" spans="6:11">
      <c r="F557" s="105"/>
      <c r="G557" s="105"/>
      <c r="H557" s="105"/>
      <c r="I557" s="104"/>
      <c r="J557" s="105"/>
      <c r="K557" s="105"/>
    </row>
    <row r="558" spans="6:11">
      <c r="F558" s="105"/>
      <c r="G558" s="105"/>
      <c r="H558" s="105"/>
      <c r="I558" s="104"/>
      <c r="J558" s="105"/>
      <c r="K558" s="105"/>
    </row>
    <row r="559" spans="6:11">
      <c r="F559" s="105"/>
      <c r="G559" s="105"/>
      <c r="H559" s="105"/>
      <c r="I559" s="104"/>
      <c r="J559" s="105"/>
      <c r="K559" s="105"/>
    </row>
    <row r="560" spans="6:11">
      <c r="F560" s="105"/>
      <c r="G560" s="105"/>
      <c r="H560" s="105"/>
      <c r="I560" s="104"/>
      <c r="J560" s="105"/>
      <c r="K560" s="105"/>
    </row>
    <row r="561" spans="6:11">
      <c r="F561" s="105"/>
      <c r="G561" s="105"/>
      <c r="H561" s="105"/>
      <c r="I561" s="104"/>
      <c r="J561" s="105"/>
      <c r="K561" s="105"/>
    </row>
    <row r="562" spans="6:11">
      <c r="F562" s="105"/>
      <c r="G562" s="105"/>
      <c r="H562" s="105"/>
      <c r="I562" s="104"/>
      <c r="J562" s="105"/>
      <c r="K562" s="105"/>
    </row>
    <row r="563" spans="6:11">
      <c r="F563" s="105"/>
      <c r="G563" s="105"/>
      <c r="H563" s="105"/>
      <c r="I563" s="104"/>
      <c r="J563" s="105"/>
      <c r="K563" s="105"/>
    </row>
    <row r="564" spans="6:11">
      <c r="F564" s="105"/>
      <c r="G564" s="105"/>
      <c r="H564" s="105"/>
      <c r="I564" s="104"/>
      <c r="J564" s="105"/>
      <c r="K564" s="105"/>
    </row>
    <row r="565" spans="6:11">
      <c r="F565" s="105"/>
      <c r="G565" s="105"/>
      <c r="H565" s="105"/>
      <c r="I565" s="104"/>
      <c r="J565" s="105"/>
      <c r="K565" s="105"/>
    </row>
    <row r="566" spans="6:11">
      <c r="F566" s="105"/>
      <c r="G566" s="105"/>
      <c r="H566" s="105"/>
      <c r="I566" s="104"/>
      <c r="J566" s="105"/>
      <c r="K566" s="105"/>
    </row>
    <row r="567" spans="6:11">
      <c r="F567" s="105"/>
      <c r="G567" s="105"/>
      <c r="H567" s="105"/>
      <c r="I567" s="104"/>
      <c r="J567" s="105"/>
      <c r="K567" s="105"/>
    </row>
    <row r="568" spans="6:11">
      <c r="F568" s="105"/>
      <c r="G568" s="105"/>
      <c r="H568" s="105"/>
      <c r="I568" s="104"/>
      <c r="J568" s="105"/>
      <c r="K568" s="105"/>
    </row>
    <row r="569" spans="6:11">
      <c r="F569" s="105"/>
      <c r="G569" s="105"/>
      <c r="H569" s="105"/>
      <c r="I569" s="104"/>
      <c r="J569" s="105"/>
      <c r="K569" s="105"/>
    </row>
    <row r="570" spans="6:11">
      <c r="F570" s="105"/>
      <c r="G570" s="105"/>
      <c r="H570" s="105"/>
      <c r="I570" s="104"/>
      <c r="J570" s="105"/>
      <c r="K570" s="105"/>
    </row>
    <row r="571" spans="6:11">
      <c r="F571" s="105"/>
      <c r="G571" s="105"/>
      <c r="H571" s="105"/>
      <c r="I571" s="104"/>
      <c r="J571" s="105"/>
      <c r="K571" s="105"/>
    </row>
    <row r="572" spans="6:11">
      <c r="F572" s="105"/>
      <c r="G572" s="105"/>
      <c r="H572" s="105"/>
      <c r="I572" s="104"/>
      <c r="J572" s="105"/>
      <c r="K572" s="105"/>
    </row>
    <row r="573" spans="6:11">
      <c r="F573" s="105"/>
      <c r="G573" s="105"/>
      <c r="H573" s="105"/>
      <c r="I573" s="104"/>
      <c r="J573" s="105"/>
      <c r="K573" s="105"/>
    </row>
    <row r="574" spans="6:11">
      <c r="F574" s="105"/>
      <c r="G574" s="105"/>
      <c r="H574" s="105"/>
      <c r="I574" s="104"/>
      <c r="J574" s="105"/>
      <c r="K574" s="105"/>
    </row>
    <row r="575" spans="6:11">
      <c r="F575" s="105"/>
      <c r="G575" s="105"/>
      <c r="H575" s="105"/>
      <c r="I575" s="104"/>
      <c r="J575" s="105"/>
      <c r="K575" s="105"/>
    </row>
    <row r="576" spans="6:11">
      <c r="F576" s="105"/>
      <c r="G576" s="105"/>
      <c r="H576" s="105"/>
      <c r="I576" s="104"/>
      <c r="J576" s="105"/>
      <c r="K576" s="105"/>
    </row>
    <row r="577" spans="6:11">
      <c r="F577" s="105"/>
      <c r="G577" s="105"/>
      <c r="H577" s="105"/>
      <c r="I577" s="104"/>
      <c r="J577" s="105"/>
      <c r="K577" s="105"/>
    </row>
    <row r="578" spans="6:11">
      <c r="F578" s="105"/>
      <c r="G578" s="105"/>
      <c r="H578" s="105"/>
      <c r="I578" s="104"/>
      <c r="J578" s="105"/>
      <c r="K578" s="105"/>
    </row>
    <row r="579" spans="6:11">
      <c r="F579" s="105"/>
      <c r="G579" s="105"/>
      <c r="H579" s="105"/>
      <c r="I579" s="104"/>
      <c r="J579" s="105"/>
      <c r="K579" s="105"/>
    </row>
    <row r="580" spans="6:11">
      <c r="F580" s="105"/>
      <c r="G580" s="105"/>
      <c r="H580" s="105"/>
      <c r="I580" s="104"/>
      <c r="J580" s="105"/>
      <c r="K580" s="105"/>
    </row>
    <row r="581" spans="6:11">
      <c r="F581" s="105"/>
      <c r="G581" s="105"/>
      <c r="H581" s="105"/>
      <c r="I581" s="104"/>
      <c r="J581" s="105"/>
      <c r="K581" s="105"/>
    </row>
    <row r="582" spans="6:11">
      <c r="F582" s="105"/>
      <c r="G582" s="105"/>
      <c r="H582" s="105"/>
      <c r="I582" s="104"/>
      <c r="J582" s="105"/>
      <c r="K582" s="105"/>
    </row>
    <row r="583" spans="6:11">
      <c r="F583" s="105"/>
      <c r="G583" s="105"/>
      <c r="H583" s="105"/>
      <c r="I583" s="104"/>
      <c r="J583" s="105"/>
      <c r="K583" s="105"/>
    </row>
    <row r="584" spans="6:11">
      <c r="F584" s="105"/>
      <c r="G584" s="105"/>
      <c r="H584" s="105"/>
      <c r="I584" s="104"/>
      <c r="J584" s="105"/>
      <c r="K584" s="105"/>
    </row>
    <row r="585" spans="6:11">
      <c r="F585" s="105"/>
      <c r="G585" s="105"/>
      <c r="H585" s="105"/>
      <c r="I585" s="104"/>
      <c r="J585" s="105"/>
      <c r="K585" s="105"/>
    </row>
    <row r="586" spans="6:11">
      <c r="F586" s="105"/>
      <c r="G586" s="105"/>
      <c r="H586" s="105"/>
      <c r="I586" s="104"/>
      <c r="J586" s="105"/>
      <c r="K586" s="105"/>
    </row>
    <row r="587" spans="6:11">
      <c r="F587" s="105"/>
      <c r="G587" s="105"/>
      <c r="H587" s="105"/>
      <c r="I587" s="104"/>
      <c r="J587" s="105"/>
      <c r="K587" s="105"/>
    </row>
    <row r="588" spans="6:11">
      <c r="F588" s="105"/>
      <c r="G588" s="105"/>
      <c r="H588" s="105"/>
      <c r="I588" s="104"/>
      <c r="J588" s="105"/>
      <c r="K588" s="105"/>
    </row>
    <row r="589" spans="6:11">
      <c r="F589" s="105"/>
      <c r="G589" s="105"/>
      <c r="H589" s="105"/>
      <c r="I589" s="104"/>
      <c r="J589" s="105"/>
      <c r="K589" s="105"/>
    </row>
    <row r="590" spans="6:11">
      <c r="F590" s="105"/>
      <c r="G590" s="105"/>
      <c r="H590" s="105"/>
      <c r="I590" s="104"/>
      <c r="J590" s="105"/>
      <c r="K590" s="105"/>
    </row>
    <row r="591" spans="6:11">
      <c r="F591" s="105"/>
      <c r="G591" s="105"/>
      <c r="H591" s="105"/>
      <c r="I591" s="104"/>
      <c r="J591" s="105"/>
      <c r="K591" s="105"/>
    </row>
    <row r="592" spans="6:11">
      <c r="F592" s="105"/>
      <c r="G592" s="105"/>
      <c r="H592" s="105"/>
      <c r="I592" s="104"/>
      <c r="J592" s="105"/>
      <c r="K592" s="105"/>
    </row>
    <row r="593" spans="6:11">
      <c r="F593" s="105"/>
      <c r="G593" s="105"/>
      <c r="H593" s="105"/>
      <c r="I593" s="104"/>
      <c r="J593" s="105"/>
      <c r="K593" s="105"/>
    </row>
    <row r="594" spans="6:11">
      <c r="F594" s="105"/>
      <c r="G594" s="105"/>
      <c r="H594" s="105"/>
      <c r="I594" s="104"/>
      <c r="J594" s="105"/>
      <c r="K594" s="105"/>
    </row>
    <row r="595" spans="6:11">
      <c r="F595" s="105"/>
      <c r="G595" s="105"/>
      <c r="H595" s="105"/>
      <c r="I595" s="104"/>
      <c r="J595" s="105"/>
      <c r="K595" s="105"/>
    </row>
    <row r="596" spans="6:11">
      <c r="F596" s="105"/>
      <c r="G596" s="105"/>
      <c r="H596" s="105"/>
      <c r="I596" s="104"/>
      <c r="J596" s="105"/>
      <c r="K596" s="105"/>
    </row>
    <row r="597" spans="6:11">
      <c r="F597" s="105"/>
      <c r="G597" s="105"/>
      <c r="H597" s="105"/>
      <c r="I597" s="104"/>
      <c r="J597" s="105"/>
      <c r="K597" s="105"/>
    </row>
    <row r="598" spans="6:11">
      <c r="F598" s="105"/>
      <c r="G598" s="105"/>
      <c r="H598" s="105"/>
      <c r="I598" s="104"/>
      <c r="J598" s="105"/>
      <c r="K598" s="105"/>
    </row>
    <row r="599" spans="6:11">
      <c r="F599" s="105"/>
      <c r="G599" s="105"/>
      <c r="H599" s="105"/>
      <c r="I599" s="104"/>
      <c r="J599" s="105"/>
      <c r="K599" s="105"/>
    </row>
    <row r="600" spans="6:11">
      <c r="F600" s="105"/>
      <c r="G600" s="105"/>
      <c r="H600" s="105"/>
      <c r="I600" s="104"/>
      <c r="J600" s="105"/>
      <c r="K600" s="105"/>
    </row>
    <row r="601" spans="6:11">
      <c r="F601" s="105"/>
      <c r="G601" s="105"/>
      <c r="H601" s="105"/>
      <c r="I601" s="104"/>
      <c r="J601" s="105"/>
      <c r="K601" s="105"/>
    </row>
    <row r="602" spans="6:11">
      <c r="F602" s="105"/>
      <c r="G602" s="105"/>
      <c r="H602" s="105"/>
      <c r="I602" s="104"/>
      <c r="J602" s="105"/>
      <c r="K602" s="105"/>
    </row>
    <row r="603" spans="6:11">
      <c r="F603" s="105"/>
      <c r="G603" s="105"/>
      <c r="H603" s="105"/>
      <c r="I603" s="104"/>
      <c r="J603" s="105"/>
      <c r="K603" s="105"/>
    </row>
    <row r="604" spans="6:11">
      <c r="F604" s="105"/>
      <c r="G604" s="105"/>
      <c r="H604" s="105"/>
      <c r="I604" s="104"/>
      <c r="J604" s="105"/>
      <c r="K604" s="105"/>
    </row>
    <row r="605" spans="6:11">
      <c r="F605" s="105"/>
      <c r="G605" s="105"/>
      <c r="H605" s="105"/>
      <c r="I605" s="104"/>
      <c r="J605" s="105"/>
      <c r="K605" s="105"/>
    </row>
    <row r="606" spans="6:11">
      <c r="F606" s="105"/>
      <c r="G606" s="105"/>
      <c r="H606" s="105"/>
      <c r="I606" s="104"/>
      <c r="J606" s="105"/>
      <c r="K606" s="105"/>
    </row>
    <row r="607" spans="6:11">
      <c r="F607" s="105"/>
      <c r="G607" s="105"/>
      <c r="H607" s="105"/>
      <c r="I607" s="104"/>
      <c r="J607" s="105"/>
      <c r="K607" s="105"/>
    </row>
    <row r="608" spans="6:11">
      <c r="F608" s="105"/>
      <c r="G608" s="105"/>
      <c r="H608" s="105"/>
      <c r="I608" s="104"/>
      <c r="J608" s="105"/>
      <c r="K608" s="105"/>
    </row>
    <row r="609" spans="6:11">
      <c r="F609" s="105"/>
      <c r="G609" s="105"/>
      <c r="H609" s="105"/>
      <c r="I609" s="104"/>
      <c r="J609" s="105"/>
      <c r="K609" s="105"/>
    </row>
    <row r="610" spans="6:11">
      <c r="F610" s="105"/>
      <c r="G610" s="105"/>
      <c r="H610" s="105"/>
      <c r="I610" s="104"/>
      <c r="J610" s="105"/>
      <c r="K610" s="105"/>
    </row>
    <row r="611" spans="6:11">
      <c r="F611" s="105"/>
      <c r="G611" s="105"/>
      <c r="H611" s="105"/>
      <c r="I611" s="104"/>
      <c r="J611" s="105"/>
      <c r="K611" s="105"/>
    </row>
    <row r="612" spans="6:11">
      <c r="F612" s="105"/>
      <c r="G612" s="105"/>
      <c r="H612" s="105"/>
      <c r="I612" s="104"/>
      <c r="J612" s="105"/>
      <c r="K612" s="105"/>
    </row>
    <row r="613" spans="6:11">
      <c r="F613" s="105"/>
      <c r="G613" s="105"/>
      <c r="H613" s="105"/>
      <c r="I613" s="104"/>
      <c r="J613" s="105"/>
      <c r="K613" s="105"/>
    </row>
    <row r="614" spans="6:11">
      <c r="F614" s="105"/>
      <c r="G614" s="105"/>
      <c r="H614" s="105"/>
      <c r="I614" s="104"/>
      <c r="J614" s="105"/>
      <c r="K614" s="105"/>
    </row>
    <row r="615" spans="6:11">
      <c r="F615" s="105"/>
      <c r="G615" s="105"/>
      <c r="H615" s="105"/>
      <c r="I615" s="104"/>
      <c r="J615" s="105"/>
      <c r="K615" s="105"/>
    </row>
    <row r="616" spans="6:11">
      <c r="F616" s="105"/>
      <c r="G616" s="105"/>
      <c r="H616" s="105"/>
      <c r="I616" s="104"/>
      <c r="J616" s="105"/>
      <c r="K616" s="105"/>
    </row>
    <row r="617" spans="6:11">
      <c r="F617" s="105"/>
      <c r="G617" s="105"/>
      <c r="H617" s="105"/>
      <c r="I617" s="104"/>
      <c r="J617" s="105"/>
      <c r="K617" s="105"/>
    </row>
    <row r="618" spans="6:11">
      <c r="F618" s="105"/>
      <c r="G618" s="105"/>
      <c r="H618" s="105"/>
      <c r="I618" s="104"/>
      <c r="J618" s="105"/>
      <c r="K618" s="105"/>
    </row>
    <row r="619" spans="6:11">
      <c r="F619" s="105"/>
      <c r="G619" s="105"/>
      <c r="H619" s="105"/>
      <c r="I619" s="104"/>
      <c r="J619" s="105"/>
      <c r="K619" s="105"/>
    </row>
    <row r="620" spans="6:11">
      <c r="F620" s="105"/>
      <c r="G620" s="105"/>
      <c r="H620" s="105"/>
      <c r="I620" s="104"/>
      <c r="J620" s="105"/>
      <c r="K620" s="105"/>
    </row>
    <row r="621" spans="6:11">
      <c r="F621" s="105"/>
      <c r="G621" s="105"/>
      <c r="H621" s="105"/>
      <c r="I621" s="104"/>
      <c r="J621" s="105"/>
      <c r="K621" s="105"/>
    </row>
    <row r="622" spans="6:11">
      <c r="F622" s="105"/>
      <c r="G622" s="105"/>
      <c r="H622" s="105"/>
      <c r="I622" s="104"/>
      <c r="J622" s="105"/>
      <c r="K622" s="105"/>
    </row>
    <row r="623" spans="6:11">
      <c r="F623" s="105"/>
      <c r="G623" s="105"/>
      <c r="H623" s="105"/>
      <c r="I623" s="104"/>
      <c r="J623" s="105"/>
      <c r="K623" s="105"/>
    </row>
    <row r="624" spans="6:11">
      <c r="F624" s="105"/>
      <c r="G624" s="105"/>
      <c r="H624" s="105"/>
      <c r="I624" s="104"/>
      <c r="J624" s="105"/>
      <c r="K624" s="105"/>
    </row>
    <row r="625" spans="6:11">
      <c r="F625" s="105"/>
      <c r="G625" s="105"/>
      <c r="H625" s="105"/>
      <c r="I625" s="104"/>
      <c r="J625" s="105"/>
      <c r="K625" s="105"/>
    </row>
    <row r="626" spans="6:11">
      <c r="F626" s="105"/>
      <c r="G626" s="105"/>
      <c r="H626" s="105"/>
      <c r="I626" s="104"/>
      <c r="J626" s="105"/>
      <c r="K626" s="105"/>
    </row>
    <row r="627" spans="6:11">
      <c r="F627" s="105"/>
      <c r="G627" s="105"/>
      <c r="H627" s="105"/>
      <c r="I627" s="104"/>
      <c r="J627" s="105"/>
      <c r="K627" s="105"/>
    </row>
    <row r="628" spans="6:11">
      <c r="F628" s="105"/>
      <c r="G628" s="105"/>
      <c r="H628" s="105"/>
      <c r="I628" s="104"/>
      <c r="J628" s="105"/>
      <c r="K628" s="105"/>
    </row>
    <row r="629" spans="6:11">
      <c r="F629" s="105"/>
      <c r="G629" s="105"/>
      <c r="H629" s="105"/>
      <c r="I629" s="104"/>
      <c r="J629" s="105"/>
      <c r="K629" s="105"/>
    </row>
    <row r="630" spans="6:11">
      <c r="F630" s="105"/>
      <c r="G630" s="105"/>
      <c r="H630" s="105"/>
      <c r="I630" s="104"/>
      <c r="J630" s="105"/>
      <c r="K630" s="105"/>
    </row>
    <row r="631" spans="6:11">
      <c r="F631" s="105"/>
      <c r="G631" s="105"/>
      <c r="H631" s="105"/>
      <c r="I631" s="104"/>
      <c r="J631" s="105"/>
      <c r="K631" s="105"/>
    </row>
    <row r="632" spans="6:11">
      <c r="F632" s="105"/>
      <c r="G632" s="105"/>
      <c r="H632" s="105"/>
      <c r="I632" s="104"/>
      <c r="J632" s="105"/>
      <c r="K632" s="105"/>
    </row>
    <row r="633" spans="6:11">
      <c r="F633" s="105"/>
      <c r="G633" s="105"/>
      <c r="H633" s="105"/>
      <c r="I633" s="104"/>
      <c r="J633" s="105"/>
      <c r="K633" s="105"/>
    </row>
    <row r="634" spans="6:11">
      <c r="F634" s="105"/>
      <c r="G634" s="105"/>
      <c r="H634" s="105"/>
      <c r="I634" s="104"/>
      <c r="J634" s="105"/>
      <c r="K634" s="105"/>
    </row>
    <row r="635" spans="6:11">
      <c r="F635" s="105"/>
      <c r="G635" s="105"/>
      <c r="H635" s="105"/>
      <c r="I635" s="104"/>
      <c r="J635" s="105"/>
      <c r="K635" s="105"/>
    </row>
    <row r="636" spans="6:11">
      <c r="F636" s="105"/>
      <c r="G636" s="105"/>
      <c r="H636" s="105"/>
      <c r="I636" s="104"/>
      <c r="J636" s="105"/>
      <c r="K636" s="105"/>
    </row>
    <row r="637" spans="6:11">
      <c r="F637" s="105"/>
      <c r="G637" s="105"/>
      <c r="H637" s="105"/>
      <c r="I637" s="104"/>
      <c r="J637" s="105"/>
      <c r="K637" s="105"/>
    </row>
    <row r="638" spans="6:11">
      <c r="F638" s="105"/>
      <c r="G638" s="105"/>
      <c r="H638" s="105"/>
      <c r="I638" s="104"/>
      <c r="J638" s="105"/>
      <c r="K638" s="105"/>
    </row>
    <row r="639" spans="6:11">
      <c r="F639" s="105"/>
      <c r="G639" s="105"/>
      <c r="H639" s="105"/>
      <c r="I639" s="104"/>
      <c r="J639" s="105"/>
      <c r="K639" s="105"/>
    </row>
    <row r="640" spans="6:11">
      <c r="F640" s="105"/>
      <c r="G640" s="105"/>
      <c r="H640" s="105"/>
      <c r="I640" s="104"/>
      <c r="J640" s="105"/>
      <c r="K640" s="105"/>
    </row>
    <row r="641" spans="6:11">
      <c r="F641" s="105"/>
      <c r="G641" s="105"/>
      <c r="H641" s="105"/>
      <c r="I641" s="104"/>
      <c r="J641" s="105"/>
      <c r="K641" s="105"/>
    </row>
    <row r="642" spans="6:11">
      <c r="F642" s="105"/>
      <c r="G642" s="105"/>
      <c r="H642" s="105"/>
      <c r="I642" s="104"/>
      <c r="J642" s="105"/>
      <c r="K642" s="105"/>
    </row>
    <row r="643" spans="6:11">
      <c r="F643" s="105"/>
      <c r="G643" s="105"/>
      <c r="H643" s="105"/>
      <c r="I643" s="104"/>
      <c r="J643" s="105"/>
      <c r="K643" s="105"/>
    </row>
    <row r="644" spans="6:11">
      <c r="F644" s="105"/>
      <c r="G644" s="105"/>
      <c r="H644" s="105"/>
      <c r="I644" s="104"/>
      <c r="J644" s="105"/>
      <c r="K644" s="105"/>
    </row>
    <row r="645" spans="6:11">
      <c r="F645" s="105"/>
      <c r="G645" s="105"/>
      <c r="H645" s="105"/>
      <c r="I645" s="104"/>
      <c r="J645" s="105"/>
      <c r="K645" s="105"/>
    </row>
    <row r="646" spans="6:11">
      <c r="F646" s="105"/>
      <c r="G646" s="105"/>
      <c r="H646" s="105"/>
      <c r="I646" s="104"/>
      <c r="J646" s="105"/>
      <c r="K646" s="105"/>
    </row>
    <row r="647" spans="6:11">
      <c r="F647" s="105"/>
      <c r="G647" s="105"/>
      <c r="H647" s="105"/>
      <c r="I647" s="104"/>
      <c r="J647" s="105"/>
      <c r="K647" s="105"/>
    </row>
    <row r="648" spans="6:11">
      <c r="F648" s="105"/>
      <c r="G648" s="105"/>
      <c r="H648" s="105"/>
      <c r="I648" s="104"/>
      <c r="J648" s="105"/>
      <c r="K648" s="105"/>
    </row>
    <row r="649" spans="6:11">
      <c r="F649" s="105"/>
      <c r="G649" s="105"/>
      <c r="H649" s="105"/>
      <c r="I649" s="104"/>
      <c r="J649" s="105"/>
      <c r="K649" s="105"/>
    </row>
    <row r="650" spans="6:11">
      <c r="F650" s="105"/>
      <c r="G650" s="105"/>
      <c r="H650" s="105"/>
      <c r="I650" s="104"/>
      <c r="J650" s="105"/>
      <c r="K650" s="105"/>
    </row>
    <row r="651" spans="6:11">
      <c r="F651" s="105"/>
      <c r="G651" s="105"/>
      <c r="H651" s="105"/>
      <c r="I651" s="104"/>
      <c r="J651" s="105"/>
      <c r="K651" s="105"/>
    </row>
    <row r="652" spans="6:11">
      <c r="F652" s="105"/>
      <c r="G652" s="105"/>
      <c r="H652" s="105"/>
      <c r="I652" s="104"/>
      <c r="J652" s="105"/>
      <c r="K652" s="105"/>
    </row>
    <row r="653" spans="6:11">
      <c r="F653" s="105"/>
      <c r="G653" s="105"/>
      <c r="H653" s="105"/>
      <c r="I653" s="104"/>
      <c r="J653" s="105"/>
      <c r="K653" s="105"/>
    </row>
    <row r="654" spans="6:11">
      <c r="F654" s="105"/>
      <c r="G654" s="105"/>
      <c r="H654" s="105"/>
      <c r="I654" s="104"/>
      <c r="J654" s="105"/>
      <c r="K654" s="105"/>
    </row>
    <row r="655" spans="6:11">
      <c r="F655" s="105"/>
      <c r="G655" s="105"/>
      <c r="H655" s="105"/>
      <c r="I655" s="104"/>
      <c r="J655" s="105"/>
      <c r="K655" s="105"/>
    </row>
    <row r="656" spans="6:11">
      <c r="F656" s="105"/>
      <c r="G656" s="105"/>
      <c r="H656" s="105"/>
      <c r="I656" s="104"/>
      <c r="J656" s="105"/>
      <c r="K656" s="105"/>
    </row>
    <row r="657" spans="6:11">
      <c r="F657" s="105"/>
      <c r="G657" s="105"/>
      <c r="H657" s="105"/>
      <c r="I657" s="104"/>
      <c r="J657" s="105"/>
      <c r="K657" s="105"/>
    </row>
    <row r="658" spans="6:11">
      <c r="F658" s="105"/>
      <c r="G658" s="105"/>
      <c r="H658" s="105"/>
      <c r="I658" s="104"/>
      <c r="J658" s="105"/>
      <c r="K658" s="105"/>
    </row>
    <row r="659" spans="6:11">
      <c r="F659" s="105"/>
      <c r="G659" s="105"/>
      <c r="H659" s="105"/>
      <c r="I659" s="104"/>
      <c r="J659" s="105"/>
      <c r="K659" s="105"/>
    </row>
    <row r="660" spans="6:11">
      <c r="F660" s="105"/>
      <c r="G660" s="105"/>
      <c r="H660" s="105"/>
      <c r="I660" s="104"/>
      <c r="J660" s="105"/>
      <c r="K660" s="105"/>
    </row>
    <row r="661" spans="6:11">
      <c r="F661" s="105"/>
      <c r="G661" s="105"/>
      <c r="H661" s="105"/>
      <c r="I661" s="104"/>
      <c r="J661" s="105"/>
      <c r="K661" s="105"/>
    </row>
    <row r="662" spans="6:11">
      <c r="F662" s="105"/>
      <c r="G662" s="105"/>
      <c r="H662" s="105"/>
      <c r="I662" s="104"/>
      <c r="J662" s="105"/>
      <c r="K662" s="105"/>
    </row>
    <row r="663" spans="6:11">
      <c r="F663" s="105"/>
      <c r="G663" s="105"/>
      <c r="H663" s="105"/>
      <c r="I663" s="104"/>
      <c r="J663" s="105"/>
      <c r="K663" s="105"/>
    </row>
    <row r="664" spans="6:11">
      <c r="F664" s="105"/>
      <c r="G664" s="105"/>
      <c r="H664" s="105"/>
      <c r="I664" s="104"/>
      <c r="J664" s="105"/>
      <c r="K664" s="105"/>
    </row>
    <row r="665" spans="6:11">
      <c r="F665" s="105"/>
      <c r="G665" s="105"/>
      <c r="H665" s="105"/>
      <c r="I665" s="104"/>
      <c r="J665" s="105"/>
      <c r="K665" s="105"/>
    </row>
    <row r="666" spans="6:11">
      <c r="F666" s="105"/>
      <c r="G666" s="105"/>
      <c r="H666" s="105"/>
      <c r="I666" s="104"/>
      <c r="J666" s="105"/>
      <c r="K666" s="105"/>
    </row>
    <row r="667" spans="6:11">
      <c r="F667" s="105"/>
      <c r="G667" s="105"/>
      <c r="H667" s="105"/>
      <c r="I667" s="104"/>
      <c r="J667" s="105"/>
      <c r="K667" s="105"/>
    </row>
    <row r="668" spans="6:11">
      <c r="F668" s="105"/>
      <c r="G668" s="105"/>
      <c r="H668" s="105"/>
      <c r="I668" s="104"/>
      <c r="J668" s="105"/>
      <c r="K668" s="105"/>
    </row>
    <row r="669" spans="6:11">
      <c r="F669" s="105"/>
      <c r="G669" s="105"/>
      <c r="H669" s="105"/>
      <c r="I669" s="104"/>
      <c r="J669" s="105"/>
      <c r="K669" s="105"/>
    </row>
    <row r="670" spans="6:11">
      <c r="F670" s="105"/>
      <c r="G670" s="105"/>
      <c r="H670" s="105"/>
      <c r="I670" s="104"/>
      <c r="J670" s="105"/>
      <c r="K670" s="105"/>
    </row>
    <row r="671" spans="6:11">
      <c r="F671" s="105"/>
      <c r="G671" s="105"/>
      <c r="H671" s="105"/>
      <c r="I671" s="104"/>
      <c r="J671" s="105"/>
      <c r="K671" s="105"/>
    </row>
    <row r="672" spans="6:11">
      <c r="F672" s="105"/>
      <c r="G672" s="105"/>
      <c r="H672" s="105"/>
      <c r="I672" s="104"/>
      <c r="J672" s="105"/>
      <c r="K672" s="105"/>
    </row>
    <row r="673" spans="6:11">
      <c r="F673" s="105"/>
      <c r="G673" s="105"/>
      <c r="H673" s="105"/>
      <c r="I673" s="104"/>
      <c r="J673" s="105"/>
      <c r="K673" s="105"/>
    </row>
    <row r="674" spans="6:11">
      <c r="F674" s="105"/>
      <c r="G674" s="105"/>
      <c r="H674" s="105"/>
      <c r="I674" s="104"/>
      <c r="J674" s="105"/>
      <c r="K674" s="105"/>
    </row>
    <row r="675" spans="6:11">
      <c r="F675" s="105"/>
      <c r="G675" s="105"/>
      <c r="H675" s="105"/>
      <c r="I675" s="104"/>
      <c r="J675" s="105"/>
      <c r="K675" s="105"/>
    </row>
    <row r="676" spans="6:11">
      <c r="F676" s="105"/>
      <c r="G676" s="105"/>
      <c r="H676" s="105"/>
      <c r="I676" s="104"/>
      <c r="J676" s="105"/>
      <c r="K676" s="105"/>
    </row>
    <row r="677" spans="6:11">
      <c r="F677" s="105"/>
      <c r="G677" s="105"/>
      <c r="H677" s="105"/>
      <c r="I677" s="104"/>
      <c r="J677" s="105"/>
      <c r="K677" s="105"/>
    </row>
    <row r="678" spans="6:11">
      <c r="F678" s="105"/>
      <c r="G678" s="105"/>
      <c r="H678" s="105"/>
      <c r="I678" s="104"/>
      <c r="J678" s="105"/>
      <c r="K678" s="105"/>
    </row>
    <row r="679" spans="6:11">
      <c r="F679" s="105"/>
      <c r="G679" s="105"/>
      <c r="H679" s="105"/>
      <c r="I679" s="104"/>
      <c r="J679" s="105"/>
      <c r="K679" s="105"/>
    </row>
    <row r="680" spans="6:11">
      <c r="F680" s="105"/>
      <c r="G680" s="105"/>
      <c r="H680" s="105"/>
      <c r="I680" s="104"/>
      <c r="J680" s="105"/>
      <c r="K680" s="105"/>
    </row>
    <row r="681" spans="6:11">
      <c r="F681" s="105"/>
      <c r="G681" s="105"/>
      <c r="H681" s="105"/>
      <c r="I681" s="104"/>
      <c r="J681" s="105"/>
      <c r="K681" s="105"/>
    </row>
    <row r="682" spans="6:11">
      <c r="F682" s="105"/>
      <c r="G682" s="105"/>
      <c r="H682" s="105"/>
      <c r="I682" s="104"/>
      <c r="J682" s="105"/>
      <c r="K682" s="105"/>
    </row>
    <row r="683" spans="6:11">
      <c r="F683" s="105"/>
      <c r="G683" s="105"/>
      <c r="H683" s="105"/>
      <c r="I683" s="104"/>
      <c r="J683" s="105"/>
      <c r="K683" s="105"/>
    </row>
    <row r="684" spans="6:11">
      <c r="F684" s="105"/>
      <c r="G684" s="105"/>
      <c r="H684" s="105"/>
      <c r="I684" s="104"/>
      <c r="J684" s="105"/>
      <c r="K684" s="105"/>
    </row>
    <row r="685" spans="6:11">
      <c r="F685" s="105"/>
      <c r="G685" s="105"/>
      <c r="H685" s="105"/>
      <c r="I685" s="104"/>
      <c r="J685" s="105"/>
      <c r="K685" s="105"/>
    </row>
    <row r="686" spans="6:11">
      <c r="F686" s="105"/>
      <c r="G686" s="105"/>
      <c r="H686" s="105"/>
      <c r="I686" s="104"/>
      <c r="J686" s="105"/>
      <c r="K686" s="105"/>
    </row>
    <row r="687" spans="6:11">
      <c r="F687" s="105"/>
      <c r="G687" s="105"/>
      <c r="H687" s="105"/>
      <c r="I687" s="104"/>
      <c r="J687" s="105"/>
      <c r="K687" s="105"/>
    </row>
    <row r="688" spans="6:11">
      <c r="F688" s="105"/>
      <c r="G688" s="105"/>
      <c r="H688" s="105"/>
      <c r="I688" s="104"/>
      <c r="J688" s="105"/>
      <c r="K688" s="105"/>
    </row>
    <row r="689" spans="6:11">
      <c r="F689" s="105"/>
      <c r="G689" s="105"/>
      <c r="H689" s="105"/>
      <c r="I689" s="104"/>
      <c r="J689" s="105"/>
      <c r="K689" s="105"/>
    </row>
    <row r="690" spans="6:11">
      <c r="F690" s="105"/>
      <c r="G690" s="105"/>
      <c r="H690" s="105"/>
      <c r="I690" s="104"/>
      <c r="J690" s="105"/>
      <c r="K690" s="105"/>
    </row>
    <row r="691" spans="6:11">
      <c r="F691" s="105"/>
      <c r="G691" s="105"/>
      <c r="H691" s="105"/>
      <c r="I691" s="104"/>
      <c r="J691" s="105"/>
      <c r="K691" s="105"/>
    </row>
    <row r="692" spans="6:11">
      <c r="F692" s="105"/>
      <c r="G692" s="105"/>
      <c r="H692" s="105"/>
      <c r="I692" s="104"/>
      <c r="J692" s="105"/>
      <c r="K692" s="105"/>
    </row>
    <row r="693" spans="6:11">
      <c r="F693" s="105"/>
      <c r="G693" s="105"/>
      <c r="H693" s="105"/>
      <c r="I693" s="104"/>
      <c r="J693" s="105"/>
      <c r="K693" s="105"/>
    </row>
    <row r="694" spans="6:11">
      <c r="F694" s="105"/>
      <c r="G694" s="105"/>
      <c r="H694" s="105"/>
      <c r="I694" s="104"/>
      <c r="J694" s="105"/>
      <c r="K694" s="105"/>
    </row>
    <row r="695" spans="6:11">
      <c r="F695" s="105"/>
      <c r="G695" s="105"/>
      <c r="H695" s="105"/>
      <c r="I695" s="104"/>
      <c r="J695" s="105"/>
      <c r="K695" s="105"/>
    </row>
    <row r="696" spans="6:11">
      <c r="F696" s="105"/>
      <c r="G696" s="105"/>
      <c r="H696" s="105"/>
      <c r="I696" s="104"/>
      <c r="J696" s="105"/>
      <c r="K696" s="105"/>
    </row>
    <row r="697" spans="6:11">
      <c r="F697" s="105"/>
      <c r="G697" s="105"/>
      <c r="H697" s="105"/>
      <c r="I697" s="104"/>
      <c r="J697" s="105"/>
      <c r="K697" s="105"/>
    </row>
    <row r="698" spans="6:11">
      <c r="F698" s="105"/>
      <c r="G698" s="105"/>
      <c r="H698" s="105"/>
      <c r="I698" s="104"/>
      <c r="J698" s="105"/>
      <c r="K698" s="105"/>
    </row>
    <row r="699" spans="6:11">
      <c r="F699" s="105"/>
      <c r="G699" s="105"/>
      <c r="H699" s="105"/>
      <c r="I699" s="104"/>
      <c r="J699" s="105"/>
      <c r="K699" s="105"/>
    </row>
    <row r="700" spans="6:11">
      <c r="F700" s="105"/>
      <c r="G700" s="105"/>
      <c r="H700" s="105"/>
      <c r="I700" s="104"/>
      <c r="J700" s="105"/>
      <c r="K700" s="105"/>
    </row>
    <row r="701" spans="6:11">
      <c r="F701" s="105"/>
      <c r="G701" s="105"/>
      <c r="H701" s="105"/>
      <c r="I701" s="104"/>
      <c r="J701" s="105"/>
      <c r="K701" s="105"/>
    </row>
    <row r="702" spans="6:11">
      <c r="F702" s="105"/>
      <c r="G702" s="105"/>
      <c r="H702" s="105"/>
      <c r="I702" s="104"/>
      <c r="J702" s="105"/>
      <c r="K702" s="105"/>
    </row>
    <row r="703" spans="6:11">
      <c r="F703" s="105"/>
      <c r="G703" s="105"/>
      <c r="H703" s="105"/>
      <c r="I703" s="104"/>
      <c r="J703" s="105"/>
      <c r="K703" s="105"/>
    </row>
    <row r="704" spans="6:11">
      <c r="F704" s="105"/>
      <c r="G704" s="105"/>
      <c r="H704" s="105"/>
      <c r="I704" s="104"/>
      <c r="J704" s="105"/>
      <c r="K704" s="105"/>
    </row>
    <row r="705" spans="6:11">
      <c r="F705" s="105"/>
      <c r="G705" s="105"/>
      <c r="H705" s="105"/>
      <c r="I705" s="104"/>
      <c r="J705" s="105"/>
      <c r="K705" s="105"/>
    </row>
    <row r="706" spans="6:11">
      <c r="F706" s="105"/>
      <c r="G706" s="105"/>
      <c r="H706" s="105"/>
      <c r="I706" s="104"/>
      <c r="J706" s="105"/>
      <c r="K706" s="105"/>
    </row>
    <row r="707" spans="6:11">
      <c r="F707" s="105"/>
      <c r="G707" s="105"/>
      <c r="H707" s="105"/>
      <c r="I707" s="104"/>
      <c r="J707" s="105"/>
      <c r="K707" s="105"/>
    </row>
    <row r="708" spans="6:11">
      <c r="F708" s="105"/>
      <c r="G708" s="105"/>
      <c r="H708" s="105"/>
      <c r="I708" s="104"/>
      <c r="J708" s="105"/>
      <c r="K708" s="105"/>
    </row>
    <row r="709" spans="6:11">
      <c r="F709" s="105"/>
      <c r="G709" s="105"/>
      <c r="H709" s="105"/>
      <c r="I709" s="104"/>
      <c r="J709" s="105"/>
      <c r="K709" s="105"/>
    </row>
    <row r="710" spans="6:11">
      <c r="F710" s="105"/>
      <c r="G710" s="105"/>
      <c r="H710" s="105"/>
      <c r="I710" s="104"/>
      <c r="J710" s="105"/>
      <c r="K710" s="105"/>
    </row>
    <row r="711" spans="6:11">
      <c r="F711" s="105"/>
      <c r="G711" s="105"/>
      <c r="H711" s="105"/>
      <c r="I711" s="104"/>
      <c r="J711" s="105"/>
      <c r="K711" s="105"/>
    </row>
    <row r="712" spans="6:11">
      <c r="F712" s="105"/>
      <c r="G712" s="105"/>
      <c r="H712" s="105"/>
      <c r="I712" s="104"/>
      <c r="J712" s="105"/>
      <c r="K712" s="105"/>
    </row>
    <row r="713" spans="6:11">
      <c r="F713" s="105"/>
      <c r="G713" s="105"/>
      <c r="H713" s="105"/>
      <c r="I713" s="104"/>
      <c r="J713" s="105"/>
      <c r="K713" s="105"/>
    </row>
    <row r="714" spans="6:11">
      <c r="F714" s="105"/>
      <c r="G714" s="105"/>
      <c r="H714" s="105"/>
      <c r="I714" s="104"/>
      <c r="J714" s="105"/>
      <c r="K714" s="105"/>
    </row>
    <row r="715" spans="6:11">
      <c r="F715" s="105"/>
      <c r="G715" s="105"/>
      <c r="H715" s="105"/>
      <c r="I715" s="104"/>
      <c r="J715" s="105"/>
      <c r="K715" s="105"/>
    </row>
    <row r="716" spans="6:11">
      <c r="F716" s="105"/>
      <c r="G716" s="105"/>
      <c r="H716" s="105"/>
      <c r="I716" s="104"/>
      <c r="J716" s="105"/>
      <c r="K716" s="105"/>
    </row>
    <row r="717" spans="6:11">
      <c r="F717" s="105"/>
      <c r="G717" s="105"/>
      <c r="H717" s="105"/>
      <c r="I717" s="104"/>
      <c r="J717" s="105"/>
      <c r="K717" s="105"/>
    </row>
    <row r="718" spans="6:11">
      <c r="F718" s="105"/>
      <c r="G718" s="105"/>
      <c r="H718" s="105"/>
      <c r="I718" s="104"/>
      <c r="J718" s="105"/>
      <c r="K718" s="105"/>
    </row>
    <row r="719" spans="6:11">
      <c r="F719" s="105"/>
      <c r="G719" s="105"/>
      <c r="H719" s="105"/>
      <c r="I719" s="104"/>
      <c r="J719" s="105"/>
      <c r="K719" s="105"/>
    </row>
    <row r="720" spans="6:11">
      <c r="F720" s="105"/>
      <c r="G720" s="105"/>
      <c r="H720" s="105"/>
      <c r="I720" s="104"/>
      <c r="J720" s="105"/>
      <c r="K720" s="105"/>
    </row>
    <row r="721" spans="6:11">
      <c r="F721" s="105"/>
      <c r="G721" s="105"/>
      <c r="H721" s="105"/>
      <c r="I721" s="104"/>
      <c r="J721" s="105"/>
      <c r="K721" s="105"/>
    </row>
    <row r="722" spans="6:11">
      <c r="F722" s="105"/>
      <c r="G722" s="105"/>
      <c r="H722" s="105"/>
      <c r="I722" s="104"/>
      <c r="J722" s="105"/>
      <c r="K722" s="105"/>
    </row>
    <row r="723" spans="6:11">
      <c r="F723" s="105"/>
      <c r="G723" s="105"/>
      <c r="H723" s="105"/>
      <c r="I723" s="104"/>
      <c r="J723" s="105"/>
      <c r="K723" s="105"/>
    </row>
    <row r="724" spans="6:11">
      <c r="F724" s="105"/>
      <c r="G724" s="105"/>
      <c r="H724" s="105"/>
      <c r="I724" s="104"/>
      <c r="J724" s="105"/>
      <c r="K724" s="105"/>
    </row>
    <row r="725" spans="6:11">
      <c r="F725" s="105"/>
      <c r="G725" s="105"/>
      <c r="H725" s="105"/>
      <c r="I725" s="104"/>
      <c r="J725" s="105"/>
      <c r="K725" s="105"/>
    </row>
    <row r="726" spans="6:11">
      <c r="F726" s="105"/>
      <c r="G726" s="105"/>
      <c r="H726" s="105"/>
      <c r="I726" s="104"/>
      <c r="J726" s="105"/>
      <c r="K726" s="105"/>
    </row>
    <row r="727" spans="6:11">
      <c r="F727" s="105"/>
      <c r="G727" s="105"/>
      <c r="H727" s="105"/>
      <c r="I727" s="104"/>
      <c r="J727" s="105"/>
      <c r="K727" s="105"/>
    </row>
    <row r="728" spans="6:11">
      <c r="F728" s="105"/>
      <c r="G728" s="105"/>
      <c r="H728" s="105"/>
      <c r="I728" s="104"/>
      <c r="J728" s="105"/>
      <c r="K728" s="105"/>
    </row>
    <row r="729" spans="6:11">
      <c r="F729" s="105"/>
      <c r="G729" s="105"/>
      <c r="H729" s="105"/>
      <c r="I729" s="104"/>
      <c r="J729" s="105"/>
      <c r="K729" s="105"/>
    </row>
    <row r="730" spans="6:11">
      <c r="F730" s="105"/>
      <c r="G730" s="105"/>
      <c r="H730" s="105"/>
      <c r="I730" s="104"/>
      <c r="J730" s="105"/>
      <c r="K730" s="105"/>
    </row>
    <row r="731" spans="6:11">
      <c r="F731" s="105"/>
      <c r="G731" s="105"/>
      <c r="H731" s="105"/>
      <c r="I731" s="104"/>
      <c r="J731" s="105"/>
      <c r="K731" s="105"/>
    </row>
    <row r="732" spans="6:11">
      <c r="F732" s="105"/>
      <c r="G732" s="105"/>
      <c r="H732" s="105"/>
      <c r="I732" s="104"/>
      <c r="J732" s="105"/>
      <c r="K732" s="105"/>
    </row>
    <row r="733" spans="6:11">
      <c r="F733" s="105"/>
      <c r="G733" s="105"/>
      <c r="H733" s="105"/>
      <c r="I733" s="104"/>
      <c r="J733" s="105"/>
      <c r="K733" s="105"/>
    </row>
    <row r="734" spans="6:11">
      <c r="F734" s="105"/>
      <c r="G734" s="105"/>
      <c r="H734" s="105"/>
      <c r="I734" s="104"/>
      <c r="J734" s="105"/>
      <c r="K734" s="105"/>
    </row>
    <row r="735" spans="6:11">
      <c r="F735" s="105"/>
      <c r="G735" s="105"/>
      <c r="H735" s="105"/>
      <c r="I735" s="104"/>
      <c r="J735" s="105"/>
      <c r="K735" s="105"/>
    </row>
    <row r="736" spans="6:11">
      <c r="F736" s="105"/>
      <c r="G736" s="105"/>
      <c r="H736" s="105"/>
      <c r="I736" s="104"/>
      <c r="J736" s="105"/>
      <c r="K736" s="105"/>
    </row>
    <row r="737" spans="6:11">
      <c r="F737" s="105"/>
      <c r="G737" s="105"/>
      <c r="H737" s="105"/>
      <c r="I737" s="104"/>
      <c r="J737" s="105"/>
      <c r="K737" s="105"/>
    </row>
    <row r="738" spans="6:11">
      <c r="F738" s="105"/>
      <c r="G738" s="105"/>
      <c r="H738" s="105"/>
      <c r="I738" s="104"/>
      <c r="J738" s="105"/>
      <c r="K738" s="105"/>
    </row>
    <row r="739" spans="6:11">
      <c r="F739" s="105"/>
      <c r="G739" s="105"/>
      <c r="H739" s="105"/>
      <c r="I739" s="104"/>
      <c r="J739" s="105"/>
      <c r="K739" s="105"/>
    </row>
    <row r="740" spans="6:11">
      <c r="F740" s="105"/>
      <c r="G740" s="105"/>
      <c r="H740" s="105"/>
      <c r="I740" s="104"/>
      <c r="J740" s="105"/>
      <c r="K740" s="105"/>
    </row>
    <row r="741" spans="6:11">
      <c r="F741" s="105"/>
      <c r="G741" s="105"/>
      <c r="H741" s="105"/>
      <c r="I741" s="104"/>
      <c r="J741" s="105"/>
      <c r="K741" s="105"/>
    </row>
    <row r="742" spans="6:11">
      <c r="F742" s="105"/>
      <c r="G742" s="105"/>
      <c r="H742" s="105"/>
      <c r="I742" s="104"/>
      <c r="J742" s="105"/>
      <c r="K742" s="105"/>
    </row>
    <row r="743" spans="6:11">
      <c r="F743" s="105"/>
      <c r="G743" s="105"/>
      <c r="H743" s="105"/>
      <c r="I743" s="104"/>
      <c r="J743" s="105"/>
      <c r="K743" s="105"/>
    </row>
    <row r="744" spans="6:11">
      <c r="F744" s="105"/>
      <c r="G744" s="105"/>
      <c r="H744" s="105"/>
      <c r="I744" s="104"/>
      <c r="J744" s="105"/>
      <c r="K744" s="105"/>
    </row>
    <row r="745" spans="6:11">
      <c r="F745" s="105"/>
      <c r="G745" s="105"/>
      <c r="H745" s="105"/>
      <c r="I745" s="104"/>
      <c r="J745" s="105"/>
      <c r="K745" s="105"/>
    </row>
    <row r="746" spans="6:11">
      <c r="F746" s="105"/>
      <c r="G746" s="105"/>
      <c r="H746" s="105"/>
      <c r="I746" s="104"/>
      <c r="J746" s="105"/>
      <c r="K746" s="105"/>
    </row>
    <row r="747" spans="6:11">
      <c r="F747" s="105"/>
      <c r="G747" s="105"/>
      <c r="H747" s="105"/>
      <c r="I747" s="104"/>
      <c r="J747" s="105"/>
      <c r="K747" s="105"/>
    </row>
    <row r="748" spans="6:11">
      <c r="F748" s="105"/>
      <c r="G748" s="105"/>
      <c r="H748" s="105"/>
      <c r="I748" s="104"/>
      <c r="J748" s="105"/>
      <c r="K748" s="105"/>
    </row>
    <row r="749" spans="6:11">
      <c r="F749" s="105"/>
      <c r="G749" s="105"/>
      <c r="H749" s="105"/>
      <c r="I749" s="104"/>
      <c r="J749" s="105"/>
      <c r="K749" s="105"/>
    </row>
    <row r="750" spans="6:11">
      <c r="F750" s="105"/>
      <c r="G750" s="105"/>
      <c r="H750" s="105"/>
      <c r="I750" s="104"/>
      <c r="J750" s="105"/>
      <c r="K750" s="105"/>
    </row>
    <row r="751" spans="6:11">
      <c r="F751" s="105"/>
      <c r="G751" s="105"/>
      <c r="H751" s="105"/>
      <c r="I751" s="104"/>
      <c r="J751" s="105"/>
      <c r="K751" s="105"/>
    </row>
    <row r="752" spans="6:11">
      <c r="F752" s="105"/>
      <c r="G752" s="105"/>
      <c r="H752" s="105"/>
      <c r="I752" s="104"/>
      <c r="J752" s="105"/>
      <c r="K752" s="105"/>
    </row>
    <row r="753" spans="6:11">
      <c r="F753" s="105"/>
      <c r="G753" s="105"/>
      <c r="H753" s="105"/>
      <c r="I753" s="104"/>
      <c r="J753" s="105"/>
      <c r="K753" s="105"/>
    </row>
    <row r="754" spans="6:11">
      <c r="F754" s="105"/>
      <c r="G754" s="105"/>
      <c r="H754" s="105"/>
      <c r="I754" s="104"/>
      <c r="J754" s="105"/>
      <c r="K754" s="105"/>
    </row>
    <row r="755" spans="6:11">
      <c r="F755" s="105"/>
      <c r="G755" s="105"/>
      <c r="H755" s="105"/>
      <c r="I755" s="104"/>
      <c r="J755" s="105"/>
      <c r="K755" s="105"/>
    </row>
    <row r="756" spans="6:11">
      <c r="F756" s="105"/>
      <c r="G756" s="105"/>
      <c r="H756" s="105"/>
      <c r="I756" s="104"/>
      <c r="J756" s="105"/>
      <c r="K756" s="105"/>
    </row>
    <row r="757" spans="6:11">
      <c r="F757" s="105"/>
      <c r="G757" s="105"/>
      <c r="H757" s="105"/>
      <c r="I757" s="104"/>
      <c r="J757" s="105"/>
      <c r="K757" s="105"/>
    </row>
    <row r="758" spans="6:11">
      <c r="F758" s="105"/>
      <c r="G758" s="105"/>
      <c r="H758" s="105"/>
      <c r="I758" s="104"/>
      <c r="J758" s="105"/>
      <c r="K758" s="105"/>
    </row>
    <row r="759" spans="6:11">
      <c r="F759" s="105"/>
      <c r="G759" s="105"/>
      <c r="H759" s="105"/>
      <c r="I759" s="104"/>
      <c r="J759" s="105"/>
      <c r="K759" s="105"/>
    </row>
    <row r="760" spans="6:11">
      <c r="F760" s="105"/>
      <c r="G760" s="105"/>
      <c r="H760" s="105"/>
      <c r="I760" s="104"/>
      <c r="J760" s="105"/>
      <c r="K760" s="105"/>
    </row>
    <row r="761" spans="6:11">
      <c r="F761" s="105"/>
      <c r="G761" s="105"/>
      <c r="H761" s="105"/>
      <c r="I761" s="104"/>
      <c r="J761" s="105"/>
      <c r="K761" s="105"/>
    </row>
    <row r="762" spans="6:11">
      <c r="F762" s="105"/>
      <c r="G762" s="105"/>
      <c r="H762" s="105"/>
      <c r="I762" s="104"/>
      <c r="J762" s="105"/>
      <c r="K762" s="105"/>
    </row>
    <row r="763" spans="6:11">
      <c r="F763" s="105"/>
      <c r="G763" s="105"/>
      <c r="H763" s="105"/>
      <c r="I763" s="104"/>
      <c r="J763" s="105"/>
      <c r="K763" s="105"/>
    </row>
    <row r="764" spans="6:11">
      <c r="F764" s="105"/>
      <c r="G764" s="105"/>
      <c r="H764" s="105"/>
      <c r="I764" s="104"/>
      <c r="J764" s="105"/>
      <c r="K764" s="105"/>
    </row>
    <row r="765" spans="6:11">
      <c r="F765" s="105"/>
      <c r="G765" s="105"/>
      <c r="H765" s="105"/>
      <c r="I765" s="104"/>
      <c r="J765" s="105"/>
      <c r="K765" s="105"/>
    </row>
    <row r="766" spans="6:11">
      <c r="F766" s="105"/>
      <c r="G766" s="105"/>
      <c r="H766" s="105"/>
      <c r="I766" s="104"/>
      <c r="J766" s="105"/>
      <c r="K766" s="105"/>
    </row>
    <row r="767" spans="6:11">
      <c r="F767" s="105"/>
      <c r="G767" s="105"/>
      <c r="H767" s="105"/>
      <c r="I767" s="104"/>
      <c r="J767" s="105"/>
      <c r="K767" s="105"/>
    </row>
    <row r="768" spans="6:11">
      <c r="F768" s="105"/>
      <c r="G768" s="105"/>
      <c r="H768" s="105"/>
      <c r="I768" s="104"/>
      <c r="J768" s="105"/>
      <c r="K768" s="105"/>
    </row>
    <row r="769" spans="6:11">
      <c r="F769" s="105"/>
      <c r="G769" s="105"/>
      <c r="H769" s="105"/>
      <c r="I769" s="104"/>
      <c r="J769" s="105"/>
      <c r="K769" s="105"/>
    </row>
    <row r="770" spans="6:11">
      <c r="F770" s="105"/>
      <c r="G770" s="105"/>
      <c r="H770" s="105"/>
      <c r="I770" s="104"/>
      <c r="J770" s="105"/>
      <c r="K770" s="105"/>
    </row>
    <row r="771" spans="6:11">
      <c r="F771" s="105"/>
      <c r="G771" s="105"/>
      <c r="H771" s="105"/>
      <c r="I771" s="104"/>
      <c r="J771" s="105"/>
      <c r="K771" s="105"/>
    </row>
    <row r="772" spans="6:11">
      <c r="F772" s="105"/>
      <c r="G772" s="105"/>
      <c r="H772" s="105"/>
      <c r="I772" s="104"/>
      <c r="J772" s="105"/>
      <c r="K772" s="105"/>
    </row>
    <row r="773" spans="6:11">
      <c r="F773" s="105"/>
      <c r="G773" s="105"/>
      <c r="H773" s="105"/>
      <c r="I773" s="104"/>
      <c r="J773" s="105"/>
      <c r="K773" s="105"/>
    </row>
    <row r="774" spans="6:11">
      <c r="F774" s="105"/>
      <c r="G774" s="105"/>
      <c r="H774" s="105"/>
      <c r="I774" s="104"/>
      <c r="J774" s="105"/>
      <c r="K774" s="105"/>
    </row>
    <row r="775" spans="6:11">
      <c r="F775" s="105"/>
      <c r="G775" s="105"/>
      <c r="H775" s="105"/>
      <c r="I775" s="104"/>
      <c r="J775" s="105"/>
      <c r="K775" s="105"/>
    </row>
    <row r="776" spans="6:11">
      <c r="F776" s="105"/>
      <c r="G776" s="105"/>
      <c r="H776" s="105"/>
      <c r="I776" s="104"/>
      <c r="J776" s="105"/>
      <c r="K776" s="105"/>
    </row>
    <row r="777" spans="6:11">
      <c r="F777" s="105"/>
      <c r="G777" s="105"/>
      <c r="H777" s="105"/>
      <c r="I777" s="104"/>
      <c r="J777" s="105"/>
      <c r="K777" s="105"/>
    </row>
    <row r="778" spans="6:11">
      <c r="F778" s="105"/>
      <c r="G778" s="105"/>
      <c r="H778" s="105"/>
      <c r="I778" s="104"/>
      <c r="J778" s="105"/>
      <c r="K778" s="105"/>
    </row>
    <row r="779" spans="6:11">
      <c r="F779" s="105"/>
      <c r="G779" s="105"/>
      <c r="H779" s="105"/>
      <c r="I779" s="104"/>
      <c r="J779" s="105"/>
      <c r="K779" s="105"/>
    </row>
    <row r="780" spans="6:11">
      <c r="F780" s="105"/>
      <c r="G780" s="105"/>
      <c r="H780" s="105"/>
      <c r="I780" s="104"/>
      <c r="J780" s="105"/>
      <c r="K780" s="105"/>
    </row>
    <row r="781" spans="6:11">
      <c r="F781" s="105"/>
      <c r="G781" s="105"/>
      <c r="H781" s="105"/>
      <c r="I781" s="104"/>
      <c r="J781" s="105"/>
      <c r="K781" s="105"/>
    </row>
    <row r="782" spans="6:11">
      <c r="F782" s="105"/>
      <c r="G782" s="105"/>
      <c r="H782" s="105"/>
      <c r="I782" s="104"/>
      <c r="J782" s="105"/>
      <c r="K782" s="105"/>
    </row>
    <row r="783" spans="6:11">
      <c r="F783" s="105"/>
      <c r="G783" s="105"/>
      <c r="H783" s="105"/>
      <c r="I783" s="104"/>
      <c r="J783" s="105"/>
      <c r="K783" s="105"/>
    </row>
    <row r="784" spans="6:11">
      <c r="F784" s="105"/>
      <c r="G784" s="105"/>
      <c r="H784" s="105"/>
      <c r="I784" s="104"/>
      <c r="J784" s="105"/>
      <c r="K784" s="105"/>
    </row>
    <row r="785" spans="6:11">
      <c r="F785" s="105"/>
      <c r="G785" s="105"/>
      <c r="H785" s="105"/>
      <c r="I785" s="104"/>
      <c r="J785" s="105"/>
      <c r="K785" s="105"/>
    </row>
    <row r="786" spans="6:11">
      <c r="F786" s="105"/>
      <c r="G786" s="105"/>
      <c r="H786" s="105"/>
      <c r="I786" s="104"/>
      <c r="J786" s="105"/>
      <c r="K786" s="105"/>
    </row>
    <row r="787" spans="6:11">
      <c r="F787" s="105"/>
      <c r="G787" s="105"/>
      <c r="H787" s="105"/>
      <c r="I787" s="104"/>
      <c r="J787" s="105"/>
      <c r="K787" s="105"/>
    </row>
    <row r="788" spans="6:11">
      <c r="F788" s="105"/>
      <c r="G788" s="105"/>
      <c r="H788" s="105"/>
      <c r="I788" s="104"/>
      <c r="J788" s="105"/>
      <c r="K788" s="105"/>
    </row>
    <row r="789" spans="6:11">
      <c r="F789" s="105"/>
      <c r="G789" s="105"/>
      <c r="H789" s="105"/>
      <c r="I789" s="104"/>
      <c r="J789" s="105"/>
      <c r="K789" s="105"/>
    </row>
    <row r="790" spans="6:11">
      <c r="F790" s="105"/>
      <c r="G790" s="105"/>
      <c r="H790" s="105"/>
      <c r="I790" s="104"/>
      <c r="J790" s="105"/>
      <c r="K790" s="105"/>
    </row>
    <row r="791" spans="6:11">
      <c r="F791" s="105"/>
      <c r="G791" s="105"/>
      <c r="H791" s="105"/>
      <c r="I791" s="104"/>
      <c r="J791" s="105"/>
      <c r="K791" s="105"/>
    </row>
    <row r="792" spans="6:11">
      <c r="F792" s="105"/>
      <c r="G792" s="105"/>
      <c r="H792" s="105"/>
      <c r="I792" s="104"/>
      <c r="J792" s="105"/>
      <c r="K792" s="105"/>
    </row>
    <row r="793" spans="6:11">
      <c r="F793" s="105"/>
      <c r="G793" s="105"/>
      <c r="H793" s="105"/>
      <c r="I793" s="104"/>
      <c r="J793" s="105"/>
      <c r="K793" s="105"/>
    </row>
    <row r="794" spans="6:11">
      <c r="F794" s="105"/>
      <c r="G794" s="105"/>
      <c r="H794" s="105"/>
      <c r="I794" s="104"/>
      <c r="J794" s="105"/>
      <c r="K794" s="105"/>
    </row>
    <row r="795" spans="6:11">
      <c r="F795" s="105"/>
      <c r="G795" s="105"/>
      <c r="H795" s="105"/>
      <c r="I795" s="104"/>
      <c r="J795" s="105"/>
      <c r="K795" s="105"/>
    </row>
    <row r="796" spans="6:11">
      <c r="F796" s="105"/>
      <c r="G796" s="105"/>
      <c r="H796" s="105"/>
      <c r="I796" s="104"/>
      <c r="J796" s="105"/>
      <c r="K796" s="105"/>
    </row>
    <row r="797" spans="6:11">
      <c r="F797" s="105"/>
      <c r="G797" s="105"/>
      <c r="H797" s="105"/>
      <c r="I797" s="104"/>
      <c r="J797" s="105"/>
      <c r="K797" s="105"/>
    </row>
    <row r="798" spans="6:11">
      <c r="F798" s="105"/>
      <c r="G798" s="105"/>
      <c r="H798" s="105"/>
      <c r="I798" s="104"/>
      <c r="J798" s="105"/>
      <c r="K798" s="105"/>
    </row>
    <row r="799" spans="6:11">
      <c r="F799" s="105"/>
      <c r="G799" s="105"/>
      <c r="H799" s="105"/>
      <c r="I799" s="104"/>
      <c r="J799" s="105"/>
      <c r="K799" s="105"/>
    </row>
    <row r="800" spans="6:11">
      <c r="F800" s="105"/>
      <c r="G800" s="105"/>
      <c r="H800" s="105"/>
      <c r="I800" s="104"/>
      <c r="J800" s="105"/>
      <c r="K800" s="105"/>
    </row>
    <row r="801" spans="6:11">
      <c r="F801" s="105"/>
      <c r="G801" s="105"/>
      <c r="H801" s="105"/>
      <c r="I801" s="104"/>
      <c r="J801" s="105"/>
      <c r="K801" s="105"/>
    </row>
    <row r="802" spans="6:11">
      <c r="F802" s="105"/>
      <c r="G802" s="105"/>
      <c r="H802" s="105"/>
      <c r="I802" s="104"/>
      <c r="J802" s="105"/>
      <c r="K802" s="105"/>
    </row>
    <row r="803" spans="6:11">
      <c r="F803" s="105"/>
      <c r="G803" s="105"/>
      <c r="H803" s="105"/>
      <c r="I803" s="104"/>
      <c r="J803" s="105"/>
      <c r="K803" s="105"/>
    </row>
    <row r="804" spans="6:11">
      <c r="F804" s="105"/>
      <c r="G804" s="105"/>
      <c r="H804" s="105"/>
      <c r="I804" s="104"/>
      <c r="J804" s="105"/>
      <c r="K804" s="105"/>
    </row>
    <row r="805" spans="6:11">
      <c r="F805" s="105"/>
      <c r="G805" s="105"/>
      <c r="H805" s="105"/>
      <c r="I805" s="104"/>
      <c r="J805" s="105"/>
      <c r="K805" s="105"/>
    </row>
    <row r="806" spans="6:11">
      <c r="F806" s="105"/>
      <c r="G806" s="105"/>
      <c r="H806" s="105"/>
      <c r="I806" s="104"/>
      <c r="J806" s="105"/>
      <c r="K806" s="105"/>
    </row>
    <row r="807" spans="6:11">
      <c r="F807" s="105"/>
      <c r="G807" s="105"/>
      <c r="H807" s="105"/>
      <c r="I807" s="104"/>
      <c r="J807" s="105"/>
      <c r="K807" s="105"/>
    </row>
    <row r="808" spans="6:11">
      <c r="F808" s="105"/>
      <c r="G808" s="105"/>
      <c r="H808" s="105"/>
      <c r="I808" s="104"/>
      <c r="J808" s="105"/>
      <c r="K808" s="105"/>
    </row>
    <row r="809" spans="6:11">
      <c r="F809" s="105"/>
      <c r="G809" s="105"/>
      <c r="H809" s="105"/>
      <c r="I809" s="104"/>
      <c r="J809" s="105"/>
      <c r="K809" s="105"/>
    </row>
    <row r="810" spans="6:11">
      <c r="F810" s="105"/>
      <c r="G810" s="105"/>
      <c r="H810" s="105"/>
      <c r="I810" s="104"/>
      <c r="J810" s="105"/>
      <c r="K810" s="105"/>
    </row>
    <row r="811" spans="6:11">
      <c r="F811" s="105"/>
      <c r="G811" s="105"/>
      <c r="H811" s="105"/>
      <c r="I811" s="104"/>
      <c r="J811" s="105"/>
      <c r="K811" s="105"/>
    </row>
    <row r="812" spans="6:11">
      <c r="F812" s="105"/>
      <c r="G812" s="105"/>
      <c r="H812" s="105"/>
      <c r="I812" s="104"/>
      <c r="J812" s="105"/>
      <c r="K812" s="105"/>
    </row>
    <row r="813" spans="6:11">
      <c r="F813" s="105"/>
      <c r="G813" s="105"/>
      <c r="H813" s="105"/>
      <c r="I813" s="104"/>
      <c r="J813" s="105"/>
      <c r="K813" s="105"/>
    </row>
    <row r="814" spans="6:11">
      <c r="F814" s="105"/>
      <c r="G814" s="105"/>
      <c r="H814" s="105"/>
      <c r="I814" s="104"/>
      <c r="J814" s="105"/>
      <c r="K814" s="105"/>
    </row>
    <row r="815" spans="6:11">
      <c r="F815" s="105"/>
      <c r="G815" s="105"/>
      <c r="H815" s="105"/>
      <c r="I815" s="104"/>
      <c r="J815" s="105"/>
      <c r="K815" s="105"/>
    </row>
    <row r="816" spans="6:11">
      <c r="F816" s="105"/>
      <c r="G816" s="105"/>
      <c r="H816" s="105"/>
      <c r="I816" s="104"/>
      <c r="J816" s="105"/>
      <c r="K816" s="105"/>
    </row>
    <row r="817" spans="6:11">
      <c r="F817" s="105"/>
      <c r="G817" s="105"/>
      <c r="H817" s="105"/>
      <c r="I817" s="104"/>
      <c r="J817" s="105"/>
      <c r="K817" s="105"/>
    </row>
    <row r="818" spans="6:11">
      <c r="F818" s="105"/>
      <c r="G818" s="105"/>
      <c r="H818" s="105"/>
      <c r="I818" s="104"/>
      <c r="J818" s="105"/>
      <c r="K818" s="105"/>
    </row>
    <row r="819" spans="6:11">
      <c r="F819" s="105"/>
      <c r="G819" s="105"/>
      <c r="H819" s="105"/>
      <c r="I819" s="104"/>
      <c r="J819" s="105"/>
      <c r="K819" s="105"/>
    </row>
    <row r="820" spans="6:11">
      <c r="F820" s="105"/>
      <c r="G820" s="105"/>
      <c r="H820" s="105"/>
      <c r="I820" s="104"/>
      <c r="J820" s="105"/>
      <c r="K820" s="105"/>
    </row>
    <row r="821" spans="6:11">
      <c r="F821" s="105"/>
      <c r="G821" s="105"/>
      <c r="H821" s="105"/>
      <c r="I821" s="104"/>
      <c r="J821" s="105"/>
      <c r="K821" s="105"/>
    </row>
    <row r="822" spans="6:11">
      <c r="F822" s="105"/>
      <c r="G822" s="105"/>
      <c r="H822" s="105"/>
      <c r="I822" s="104"/>
      <c r="J822" s="105"/>
      <c r="K822" s="105"/>
    </row>
    <row r="823" spans="6:11">
      <c r="F823" s="105"/>
      <c r="G823" s="105"/>
      <c r="H823" s="105"/>
      <c r="I823" s="104"/>
      <c r="J823" s="105"/>
      <c r="K823" s="105"/>
    </row>
    <row r="824" spans="6:11">
      <c r="F824" s="105"/>
      <c r="G824" s="105"/>
      <c r="H824" s="105"/>
      <c r="I824" s="104"/>
      <c r="J824" s="105"/>
      <c r="K824" s="105"/>
    </row>
    <row r="825" spans="6:11">
      <c r="F825" s="105"/>
      <c r="G825" s="105"/>
      <c r="H825" s="105"/>
      <c r="I825" s="104"/>
      <c r="J825" s="105"/>
      <c r="K825" s="105"/>
    </row>
    <row r="826" spans="6:11">
      <c r="F826" s="105"/>
      <c r="G826" s="105"/>
      <c r="H826" s="105"/>
      <c r="I826" s="104"/>
      <c r="J826" s="105"/>
      <c r="K826" s="105"/>
    </row>
    <row r="827" spans="6:11">
      <c r="F827" s="105"/>
      <c r="G827" s="105"/>
      <c r="H827" s="105"/>
      <c r="I827" s="104"/>
      <c r="J827" s="105"/>
      <c r="K827" s="105"/>
    </row>
    <row r="828" spans="6:11">
      <c r="F828" s="105"/>
      <c r="G828" s="105"/>
      <c r="H828" s="105"/>
      <c r="I828" s="104"/>
      <c r="J828" s="105"/>
      <c r="K828" s="105"/>
    </row>
    <row r="829" spans="6:11">
      <c r="F829" s="105"/>
      <c r="G829" s="105"/>
      <c r="H829" s="105"/>
      <c r="I829" s="104"/>
      <c r="J829" s="105"/>
      <c r="K829" s="105"/>
    </row>
    <row r="830" spans="6:11">
      <c r="F830" s="105"/>
      <c r="G830" s="105"/>
      <c r="H830" s="105"/>
      <c r="I830" s="104"/>
      <c r="J830" s="105"/>
      <c r="K830" s="105"/>
    </row>
    <row r="831" spans="6:11">
      <c r="F831" s="105"/>
      <c r="G831" s="105"/>
      <c r="H831" s="105"/>
      <c r="I831" s="104"/>
      <c r="J831" s="105"/>
      <c r="K831" s="105"/>
    </row>
    <row r="832" spans="6:11">
      <c r="F832" s="105"/>
      <c r="G832" s="105"/>
      <c r="H832" s="105"/>
      <c r="I832" s="104"/>
      <c r="J832" s="105"/>
      <c r="K832" s="105"/>
    </row>
    <row r="833" spans="6:11">
      <c r="F833" s="105"/>
      <c r="G833" s="105"/>
      <c r="H833" s="105"/>
      <c r="I833" s="104"/>
      <c r="J833" s="105"/>
      <c r="K833" s="105"/>
    </row>
    <row r="834" spans="6:11">
      <c r="F834" s="105"/>
      <c r="G834" s="105"/>
      <c r="H834" s="105"/>
      <c r="I834" s="104"/>
      <c r="J834" s="105"/>
      <c r="K834" s="105"/>
    </row>
    <row r="835" spans="6:11">
      <c r="F835" s="105"/>
      <c r="G835" s="105"/>
      <c r="H835" s="105"/>
      <c r="I835" s="104"/>
      <c r="J835" s="105"/>
      <c r="K835" s="105"/>
    </row>
    <row r="836" spans="6:11">
      <c r="F836" s="105"/>
      <c r="G836" s="105"/>
      <c r="H836" s="105"/>
      <c r="I836" s="104"/>
      <c r="J836" s="105"/>
      <c r="K836" s="105"/>
    </row>
    <row r="837" spans="6:11">
      <c r="F837" s="105"/>
      <c r="G837" s="105"/>
      <c r="H837" s="105"/>
      <c r="I837" s="104"/>
      <c r="J837" s="105"/>
      <c r="K837" s="105"/>
    </row>
    <row r="838" spans="6:11">
      <c r="F838" s="105"/>
      <c r="G838" s="105"/>
      <c r="H838" s="105"/>
      <c r="I838" s="104"/>
      <c r="J838" s="105"/>
      <c r="K838" s="105"/>
    </row>
    <row r="839" spans="6:11">
      <c r="F839" s="105"/>
      <c r="G839" s="105"/>
      <c r="H839" s="105"/>
      <c r="I839" s="104"/>
      <c r="J839" s="105"/>
      <c r="K839" s="105"/>
    </row>
    <row r="840" spans="6:11">
      <c r="F840" s="105"/>
      <c r="G840" s="105"/>
      <c r="H840" s="105"/>
      <c r="I840" s="104"/>
      <c r="J840" s="105"/>
      <c r="K840" s="105"/>
    </row>
    <row r="841" spans="6:11">
      <c r="F841" s="105"/>
      <c r="G841" s="105"/>
      <c r="H841" s="105"/>
      <c r="I841" s="104"/>
      <c r="J841" s="105"/>
      <c r="K841" s="105"/>
    </row>
    <row r="842" spans="6:11">
      <c r="F842" s="105"/>
      <c r="G842" s="105"/>
      <c r="H842" s="105"/>
      <c r="I842" s="104"/>
      <c r="J842" s="105"/>
      <c r="K842" s="105"/>
    </row>
    <row r="843" spans="6:11">
      <c r="F843" s="105"/>
      <c r="G843" s="105"/>
      <c r="H843" s="105"/>
      <c r="I843" s="104"/>
      <c r="J843" s="105"/>
      <c r="K843" s="105"/>
    </row>
    <row r="844" spans="6:11">
      <c r="F844" s="105"/>
      <c r="G844" s="105"/>
      <c r="H844" s="105"/>
      <c r="I844" s="104"/>
      <c r="J844" s="105"/>
      <c r="K844" s="105"/>
    </row>
    <row r="845" spans="6:11">
      <c r="F845" s="105"/>
      <c r="G845" s="105"/>
      <c r="H845" s="105"/>
      <c r="I845" s="104"/>
      <c r="J845" s="105"/>
      <c r="K845" s="105"/>
    </row>
    <row r="846" spans="6:11">
      <c r="F846" s="105"/>
      <c r="G846" s="105"/>
      <c r="H846" s="105"/>
      <c r="I846" s="104"/>
      <c r="J846" s="105"/>
      <c r="K846" s="105"/>
    </row>
    <row r="847" spans="6:11">
      <c r="F847" s="105"/>
      <c r="G847" s="105"/>
      <c r="H847" s="105"/>
      <c r="I847" s="104"/>
      <c r="J847" s="105"/>
      <c r="K847" s="105"/>
    </row>
    <row r="848" spans="6:11">
      <c r="F848" s="105"/>
      <c r="G848" s="105"/>
      <c r="H848" s="105"/>
      <c r="I848" s="104"/>
      <c r="J848" s="105"/>
      <c r="K848" s="105"/>
    </row>
    <row r="849" spans="6:11">
      <c r="F849" s="105"/>
      <c r="G849" s="105"/>
      <c r="H849" s="105"/>
      <c r="I849" s="104"/>
      <c r="J849" s="105"/>
      <c r="K849" s="105"/>
    </row>
    <row r="850" spans="6:11">
      <c r="F850" s="105"/>
      <c r="G850" s="105"/>
      <c r="H850" s="105"/>
      <c r="I850" s="104"/>
      <c r="J850" s="105"/>
      <c r="K850" s="105"/>
    </row>
    <row r="851" spans="6:11">
      <c r="F851" s="105"/>
      <c r="G851" s="105"/>
      <c r="H851" s="105"/>
      <c r="I851" s="104"/>
      <c r="J851" s="105"/>
      <c r="K851" s="105"/>
    </row>
    <row r="852" spans="6:11">
      <c r="F852" s="105"/>
      <c r="G852" s="105"/>
      <c r="H852" s="105"/>
      <c r="I852" s="104"/>
      <c r="J852" s="105"/>
      <c r="K852" s="105"/>
    </row>
    <row r="853" spans="6:11">
      <c r="F853" s="105"/>
      <c r="G853" s="105"/>
      <c r="H853" s="105"/>
      <c r="I853" s="104"/>
      <c r="J853" s="105"/>
      <c r="K853" s="105"/>
    </row>
    <row r="854" spans="6:11">
      <c r="F854" s="105"/>
      <c r="G854" s="105"/>
      <c r="H854" s="105"/>
      <c r="I854" s="104"/>
      <c r="J854" s="105"/>
      <c r="K854" s="105"/>
    </row>
    <row r="855" spans="6:11">
      <c r="F855" s="105"/>
      <c r="G855" s="105"/>
      <c r="H855" s="105"/>
      <c r="I855" s="104"/>
      <c r="J855" s="105"/>
      <c r="K855" s="105"/>
    </row>
    <row r="856" spans="6:11">
      <c r="F856" s="105"/>
      <c r="G856" s="105"/>
      <c r="H856" s="105"/>
      <c r="I856" s="104"/>
      <c r="J856" s="105"/>
      <c r="K856" s="105"/>
    </row>
    <row r="857" spans="6:11">
      <c r="F857" s="105"/>
      <c r="G857" s="105"/>
      <c r="H857" s="105"/>
      <c r="I857" s="104"/>
      <c r="J857" s="105"/>
      <c r="K857" s="105"/>
    </row>
    <row r="858" spans="6:11">
      <c r="F858" s="105"/>
      <c r="G858" s="105"/>
      <c r="H858" s="105"/>
      <c r="I858" s="104"/>
      <c r="J858" s="105"/>
      <c r="K858" s="105"/>
    </row>
    <row r="859" spans="6:11">
      <c r="F859" s="105"/>
      <c r="G859" s="105"/>
      <c r="H859" s="105"/>
      <c r="I859" s="104"/>
      <c r="J859" s="105"/>
      <c r="K859" s="105"/>
    </row>
    <row r="860" spans="6:11">
      <c r="F860" s="105"/>
      <c r="G860" s="105"/>
      <c r="H860" s="105"/>
      <c r="I860" s="104"/>
      <c r="J860" s="105"/>
      <c r="K860" s="105"/>
    </row>
    <row r="861" spans="6:11">
      <c r="F861" s="105"/>
      <c r="G861" s="105"/>
      <c r="H861" s="105"/>
      <c r="I861" s="104"/>
      <c r="J861" s="105"/>
      <c r="K861" s="105"/>
    </row>
    <row r="862" spans="6:11">
      <c r="F862" s="105"/>
      <c r="G862" s="105"/>
      <c r="H862" s="105"/>
      <c r="I862" s="104"/>
      <c r="J862" s="105"/>
      <c r="K862" s="105"/>
    </row>
    <row r="863" spans="6:11">
      <c r="F863" s="105"/>
      <c r="G863" s="105"/>
      <c r="H863" s="105"/>
      <c r="I863" s="104"/>
      <c r="J863" s="105"/>
      <c r="K863" s="105"/>
    </row>
    <row r="864" spans="6:11">
      <c r="F864" s="105"/>
      <c r="G864" s="105"/>
      <c r="H864" s="105"/>
      <c r="I864" s="104"/>
      <c r="J864" s="105"/>
      <c r="K864" s="105"/>
    </row>
    <row r="865" spans="6:11">
      <c r="F865" s="105"/>
      <c r="G865" s="105"/>
      <c r="H865" s="105"/>
      <c r="I865" s="104"/>
      <c r="J865" s="105"/>
      <c r="K865" s="105"/>
    </row>
    <row r="866" spans="6:11">
      <c r="F866" s="105"/>
      <c r="G866" s="105"/>
      <c r="H866" s="105"/>
      <c r="I866" s="104"/>
      <c r="J866" s="105"/>
      <c r="K866" s="105"/>
    </row>
    <row r="867" spans="6:11">
      <c r="F867" s="105"/>
      <c r="G867" s="105"/>
      <c r="H867" s="105"/>
      <c r="I867" s="104"/>
      <c r="J867" s="105"/>
      <c r="K867" s="105"/>
    </row>
    <row r="868" spans="6:11">
      <c r="F868" s="105"/>
      <c r="G868" s="105"/>
      <c r="H868" s="105"/>
      <c r="I868" s="104"/>
      <c r="J868" s="105"/>
      <c r="K868" s="105"/>
    </row>
    <row r="869" spans="6:11">
      <c r="F869" s="105"/>
      <c r="G869" s="105"/>
      <c r="H869" s="105"/>
      <c r="I869" s="104"/>
      <c r="J869" s="105"/>
      <c r="K869" s="105"/>
    </row>
    <row r="870" spans="6:11">
      <c r="F870" s="105"/>
      <c r="G870" s="105"/>
      <c r="H870" s="105"/>
      <c r="I870" s="104"/>
      <c r="J870" s="105"/>
      <c r="K870" s="105"/>
    </row>
    <row r="871" spans="6:11">
      <c r="F871" s="105"/>
      <c r="G871" s="105"/>
      <c r="H871" s="105"/>
      <c r="I871" s="104"/>
      <c r="J871" s="105"/>
      <c r="K871" s="105"/>
    </row>
    <row r="872" spans="6:11">
      <c r="F872" s="105"/>
      <c r="G872" s="105"/>
      <c r="H872" s="105"/>
      <c r="I872" s="104"/>
      <c r="J872" s="105"/>
      <c r="K872" s="105"/>
    </row>
    <row r="873" spans="6:11">
      <c r="F873" s="105"/>
      <c r="G873" s="105"/>
      <c r="H873" s="105"/>
      <c r="I873" s="104"/>
      <c r="J873" s="105"/>
      <c r="K873" s="105"/>
    </row>
    <row r="874" spans="6:11">
      <c r="F874" s="105"/>
      <c r="G874" s="105"/>
      <c r="H874" s="105"/>
      <c r="I874" s="104"/>
      <c r="J874" s="105"/>
      <c r="K874" s="105"/>
    </row>
    <row r="875" spans="6:11">
      <c r="F875" s="105"/>
      <c r="G875" s="105"/>
      <c r="H875" s="105"/>
      <c r="I875" s="104"/>
      <c r="J875" s="105"/>
      <c r="K875" s="105"/>
    </row>
    <row r="876" spans="6:11">
      <c r="F876" s="105"/>
      <c r="G876" s="105"/>
      <c r="H876" s="105"/>
      <c r="I876" s="104"/>
      <c r="J876" s="105"/>
      <c r="K876" s="105"/>
    </row>
    <row r="877" spans="6:11">
      <c r="F877" s="105"/>
      <c r="G877" s="105"/>
      <c r="H877" s="105"/>
      <c r="I877" s="104"/>
      <c r="J877" s="105"/>
      <c r="K877" s="105"/>
    </row>
    <row r="878" spans="6:11">
      <c r="F878" s="105"/>
      <c r="G878" s="105"/>
      <c r="H878" s="105"/>
      <c r="I878" s="104"/>
      <c r="J878" s="105"/>
      <c r="K878" s="105"/>
    </row>
    <row r="879" spans="6:11">
      <c r="F879" s="105"/>
      <c r="G879" s="105"/>
      <c r="H879" s="105"/>
      <c r="I879" s="104"/>
      <c r="J879" s="105"/>
      <c r="K879" s="105"/>
    </row>
    <row r="880" spans="6:11">
      <c r="F880" s="105"/>
      <c r="G880" s="105"/>
      <c r="H880" s="105"/>
      <c r="I880" s="104"/>
      <c r="J880" s="105"/>
      <c r="K880" s="105"/>
    </row>
    <row r="881" spans="6:11">
      <c r="F881" s="105"/>
      <c r="G881" s="105"/>
      <c r="H881" s="105"/>
      <c r="I881" s="104"/>
      <c r="J881" s="105"/>
      <c r="K881" s="105"/>
    </row>
    <row r="882" spans="6:11">
      <c r="F882" s="105"/>
      <c r="G882" s="105"/>
      <c r="H882" s="105"/>
      <c r="I882" s="104"/>
      <c r="J882" s="105"/>
      <c r="K882" s="105"/>
    </row>
    <row r="883" spans="6:11">
      <c r="F883" s="105"/>
      <c r="G883" s="105"/>
      <c r="H883" s="105"/>
      <c r="I883" s="104"/>
      <c r="J883" s="105"/>
      <c r="K883" s="105"/>
    </row>
    <row r="884" spans="6:11">
      <c r="F884" s="105"/>
      <c r="G884" s="105"/>
      <c r="H884" s="105"/>
      <c r="I884" s="104"/>
      <c r="J884" s="105"/>
      <c r="K884" s="105"/>
    </row>
    <row r="885" spans="6:11">
      <c r="F885" s="105"/>
      <c r="G885" s="105"/>
      <c r="H885" s="105"/>
      <c r="I885" s="104"/>
      <c r="J885" s="105"/>
      <c r="K885" s="105"/>
    </row>
    <row r="886" spans="6:11">
      <c r="F886" s="105"/>
      <c r="G886" s="105"/>
      <c r="H886" s="105"/>
      <c r="I886" s="104"/>
      <c r="J886" s="105"/>
      <c r="K886" s="105"/>
    </row>
    <row r="887" spans="6:11">
      <c r="F887" s="105"/>
      <c r="G887" s="105"/>
      <c r="H887" s="105"/>
      <c r="I887" s="104"/>
      <c r="J887" s="105"/>
      <c r="K887" s="105"/>
    </row>
    <row r="888" spans="6:11">
      <c r="F888" s="105"/>
      <c r="G888" s="105"/>
      <c r="H888" s="105"/>
      <c r="I888" s="104"/>
      <c r="J888" s="105"/>
      <c r="K888" s="105"/>
    </row>
    <row r="889" spans="6:11">
      <c r="F889" s="105"/>
      <c r="G889" s="105"/>
      <c r="H889" s="105"/>
      <c r="I889" s="104"/>
      <c r="J889" s="105"/>
      <c r="K889" s="105"/>
    </row>
    <row r="890" spans="6:11">
      <c r="F890" s="105"/>
      <c r="G890" s="105"/>
      <c r="H890" s="105"/>
      <c r="I890" s="104"/>
      <c r="J890" s="105"/>
      <c r="K890" s="105"/>
    </row>
    <row r="891" spans="6:11">
      <c r="F891" s="105"/>
      <c r="G891" s="105"/>
      <c r="H891" s="105"/>
      <c r="I891" s="104"/>
      <c r="J891" s="105"/>
      <c r="K891" s="105"/>
    </row>
    <row r="892" spans="6:11">
      <c r="F892" s="105"/>
      <c r="G892" s="105"/>
      <c r="H892" s="105"/>
      <c r="I892" s="104"/>
      <c r="J892" s="105"/>
      <c r="K892" s="105"/>
    </row>
    <row r="893" spans="6:11">
      <c r="F893" s="105"/>
      <c r="G893" s="105"/>
      <c r="H893" s="105"/>
      <c r="I893" s="104"/>
      <c r="J893" s="105"/>
      <c r="K893" s="105"/>
    </row>
    <row r="894" spans="6:11">
      <c r="F894" s="105"/>
      <c r="G894" s="105"/>
      <c r="H894" s="105"/>
      <c r="I894" s="104"/>
      <c r="J894" s="105"/>
      <c r="K894" s="105"/>
    </row>
    <row r="895" spans="6:11">
      <c r="F895" s="105"/>
      <c r="G895" s="105"/>
      <c r="H895" s="105"/>
      <c r="I895" s="104"/>
      <c r="J895" s="105"/>
      <c r="K895" s="105"/>
    </row>
    <row r="896" spans="6:11">
      <c r="F896" s="105"/>
      <c r="G896" s="105"/>
      <c r="H896" s="105"/>
      <c r="I896" s="104"/>
      <c r="J896" s="105"/>
      <c r="K896" s="105"/>
    </row>
    <row r="897" spans="6:11">
      <c r="F897" s="105"/>
      <c r="G897" s="105"/>
      <c r="H897" s="105"/>
      <c r="I897" s="104"/>
      <c r="J897" s="105"/>
      <c r="K897" s="105"/>
    </row>
    <row r="898" spans="6:11">
      <c r="F898" s="105"/>
      <c r="G898" s="105"/>
      <c r="H898" s="105"/>
      <c r="I898" s="104"/>
      <c r="J898" s="105"/>
      <c r="K898" s="105"/>
    </row>
    <row r="899" spans="6:11">
      <c r="F899" s="105"/>
      <c r="G899" s="105"/>
      <c r="H899" s="105"/>
      <c r="I899" s="104"/>
      <c r="J899" s="105"/>
      <c r="K899" s="105"/>
    </row>
    <row r="900" spans="6:11">
      <c r="F900" s="105"/>
      <c r="G900" s="105"/>
      <c r="H900" s="105"/>
      <c r="I900" s="104"/>
      <c r="J900" s="105"/>
      <c r="K900" s="105"/>
    </row>
    <row r="901" spans="6:11">
      <c r="F901" s="105"/>
      <c r="G901" s="105"/>
      <c r="H901" s="105"/>
      <c r="I901" s="104"/>
      <c r="J901" s="105"/>
      <c r="K901" s="105"/>
    </row>
    <row r="902" spans="6:11">
      <c r="F902" s="105"/>
      <c r="G902" s="105"/>
      <c r="H902" s="105"/>
      <c r="I902" s="104"/>
      <c r="J902" s="105"/>
      <c r="K902" s="105"/>
    </row>
    <row r="903" spans="6:11">
      <c r="F903" s="105"/>
      <c r="G903" s="105"/>
      <c r="H903" s="105"/>
      <c r="I903" s="104"/>
      <c r="J903" s="105"/>
      <c r="K903" s="105"/>
    </row>
    <row r="904" spans="6:11">
      <c r="F904" s="105"/>
      <c r="G904" s="105"/>
      <c r="H904" s="105"/>
      <c r="I904" s="104"/>
      <c r="J904" s="105"/>
      <c r="K904" s="105"/>
    </row>
    <row r="905" spans="6:11">
      <c r="F905" s="105"/>
      <c r="G905" s="105"/>
      <c r="H905" s="105"/>
      <c r="I905" s="104"/>
      <c r="J905" s="105"/>
      <c r="K905" s="105"/>
    </row>
    <row r="906" spans="6:11">
      <c r="F906" s="105"/>
      <c r="G906" s="105"/>
      <c r="H906" s="105"/>
      <c r="I906" s="104"/>
      <c r="J906" s="105"/>
      <c r="K906" s="105"/>
    </row>
    <row r="907" spans="6:11">
      <c r="F907" s="105"/>
      <c r="G907" s="105"/>
      <c r="H907" s="105"/>
      <c r="I907" s="104"/>
      <c r="J907" s="105"/>
      <c r="K907" s="105"/>
    </row>
    <row r="908" spans="6:11">
      <c r="F908" s="105"/>
      <c r="G908" s="105"/>
      <c r="H908" s="105"/>
      <c r="I908" s="104"/>
      <c r="J908" s="105"/>
      <c r="K908" s="105"/>
    </row>
    <row r="909" spans="6:11">
      <c r="F909" s="105"/>
      <c r="G909" s="105"/>
      <c r="H909" s="105"/>
      <c r="I909" s="104"/>
      <c r="J909" s="105"/>
      <c r="K909" s="105"/>
    </row>
    <row r="910" spans="6:11">
      <c r="F910" s="105"/>
      <c r="G910" s="105"/>
      <c r="H910" s="105"/>
      <c r="I910" s="104"/>
      <c r="J910" s="105"/>
      <c r="K910" s="105"/>
    </row>
    <row r="911" spans="6:11">
      <c r="F911" s="105"/>
      <c r="G911" s="105"/>
      <c r="H911" s="105"/>
      <c r="I911" s="104"/>
      <c r="J911" s="105"/>
      <c r="K911" s="105"/>
    </row>
    <row r="912" spans="6:11">
      <c r="F912" s="105"/>
      <c r="G912" s="105"/>
      <c r="H912" s="105"/>
      <c r="I912" s="104"/>
      <c r="J912" s="105"/>
      <c r="K912" s="105"/>
    </row>
    <row r="913" spans="6:11">
      <c r="F913" s="105"/>
      <c r="G913" s="105"/>
      <c r="H913" s="105"/>
      <c r="I913" s="104"/>
      <c r="J913" s="105"/>
      <c r="K913" s="105"/>
    </row>
    <row r="914" spans="6:11">
      <c r="F914" s="105"/>
      <c r="G914" s="105"/>
      <c r="H914" s="105"/>
      <c r="I914" s="104"/>
      <c r="J914" s="105"/>
      <c r="K914" s="105"/>
    </row>
    <row r="915" spans="6:11">
      <c r="F915" s="105"/>
      <c r="G915" s="105"/>
      <c r="H915" s="105"/>
      <c r="I915" s="104"/>
      <c r="J915" s="105"/>
      <c r="K915" s="105"/>
    </row>
    <row r="916" spans="6:11">
      <c r="F916" s="105"/>
      <c r="G916" s="105"/>
      <c r="H916" s="105"/>
      <c r="I916" s="104"/>
      <c r="J916" s="105"/>
      <c r="K916" s="105"/>
    </row>
    <row r="917" spans="6:11">
      <c r="F917" s="105"/>
      <c r="G917" s="105"/>
      <c r="H917" s="105"/>
      <c r="I917" s="104"/>
      <c r="J917" s="105"/>
      <c r="K917" s="105"/>
    </row>
    <row r="918" spans="6:11">
      <c r="F918" s="105"/>
      <c r="G918" s="105"/>
      <c r="H918" s="105"/>
      <c r="I918" s="104"/>
      <c r="J918" s="105"/>
      <c r="K918" s="105"/>
    </row>
    <row r="919" spans="6:11">
      <c r="F919" s="105"/>
      <c r="G919" s="105"/>
      <c r="H919" s="105"/>
      <c r="I919" s="104"/>
      <c r="J919" s="105"/>
      <c r="K919" s="105"/>
    </row>
    <row r="920" spans="6:11">
      <c r="F920" s="105"/>
      <c r="G920" s="105"/>
      <c r="H920" s="105"/>
      <c r="I920" s="104"/>
      <c r="J920" s="105"/>
      <c r="K920" s="105"/>
    </row>
    <row r="921" spans="6:11">
      <c r="F921" s="105"/>
      <c r="G921" s="105"/>
      <c r="H921" s="105"/>
      <c r="I921" s="104"/>
      <c r="J921" s="105"/>
      <c r="K921" s="105"/>
    </row>
    <row r="922" spans="6:11">
      <c r="F922" s="105"/>
      <c r="G922" s="105"/>
      <c r="H922" s="105"/>
      <c r="I922" s="104"/>
      <c r="J922" s="105"/>
      <c r="K922" s="105"/>
    </row>
    <row r="923" spans="6:11">
      <c r="F923" s="105"/>
      <c r="G923" s="105"/>
      <c r="H923" s="105"/>
      <c r="I923" s="104"/>
      <c r="J923" s="105"/>
      <c r="K923" s="105"/>
    </row>
    <row r="924" spans="6:11">
      <c r="F924" s="105"/>
      <c r="G924" s="105"/>
      <c r="H924" s="105"/>
      <c r="I924" s="104"/>
      <c r="J924" s="105"/>
      <c r="K924" s="105"/>
    </row>
    <row r="925" spans="6:11">
      <c r="F925" s="105"/>
      <c r="G925" s="105"/>
      <c r="H925" s="105"/>
      <c r="I925" s="104"/>
      <c r="J925" s="105"/>
      <c r="K925" s="105"/>
    </row>
    <row r="926" spans="6:11">
      <c r="F926" s="105"/>
      <c r="G926" s="105"/>
      <c r="H926" s="105"/>
      <c r="I926" s="104"/>
      <c r="J926" s="105"/>
      <c r="K926" s="105"/>
    </row>
    <row r="927" spans="6:11">
      <c r="F927" s="105"/>
      <c r="G927" s="105"/>
      <c r="H927" s="105"/>
      <c r="I927" s="104"/>
      <c r="J927" s="105"/>
      <c r="K927" s="105"/>
    </row>
    <row r="928" spans="6:11">
      <c r="F928" s="105"/>
      <c r="G928" s="105"/>
      <c r="H928" s="105"/>
      <c r="I928" s="104"/>
      <c r="J928" s="105"/>
      <c r="K928" s="105"/>
    </row>
    <row r="929" spans="6:11">
      <c r="F929" s="105"/>
      <c r="G929" s="105"/>
      <c r="H929" s="105"/>
      <c r="I929" s="104"/>
      <c r="J929" s="105"/>
      <c r="K929" s="105"/>
    </row>
    <row r="930" spans="6:11">
      <c r="F930" s="105"/>
      <c r="G930" s="105"/>
      <c r="H930" s="105"/>
      <c r="I930" s="104"/>
      <c r="J930" s="105"/>
      <c r="K930" s="105"/>
    </row>
    <row r="931" spans="6:11">
      <c r="F931" s="105"/>
      <c r="G931" s="105"/>
      <c r="H931" s="105"/>
      <c r="I931" s="104"/>
      <c r="J931" s="105"/>
      <c r="K931" s="105"/>
    </row>
    <row r="932" spans="6:11">
      <c r="F932" s="105"/>
      <c r="G932" s="105"/>
      <c r="H932" s="105"/>
      <c r="I932" s="104"/>
      <c r="J932" s="105"/>
      <c r="K932" s="105"/>
    </row>
    <row r="933" spans="6:11">
      <c r="F933" s="105"/>
      <c r="G933" s="105"/>
      <c r="H933" s="105"/>
      <c r="I933" s="104"/>
      <c r="J933" s="105"/>
      <c r="K933" s="105"/>
    </row>
    <row r="934" spans="6:11">
      <c r="F934" s="105"/>
      <c r="G934" s="105"/>
      <c r="H934" s="105"/>
      <c r="I934" s="104"/>
      <c r="J934" s="105"/>
      <c r="K934" s="105"/>
    </row>
    <row r="935" spans="6:11">
      <c r="F935" s="105"/>
      <c r="G935" s="105"/>
      <c r="H935" s="105"/>
      <c r="I935" s="104"/>
      <c r="J935" s="105"/>
      <c r="K935" s="105"/>
    </row>
    <row r="936" spans="6:11">
      <c r="F936" s="105"/>
      <c r="G936" s="105"/>
      <c r="H936" s="105"/>
      <c r="I936" s="104"/>
      <c r="J936" s="105"/>
      <c r="K936" s="105"/>
    </row>
    <row r="937" spans="6:11">
      <c r="F937" s="105"/>
      <c r="G937" s="105"/>
      <c r="H937" s="105"/>
      <c r="I937" s="104"/>
      <c r="J937" s="105"/>
      <c r="K937" s="105"/>
    </row>
    <row r="938" spans="6:11">
      <c r="F938" s="105"/>
      <c r="G938" s="105"/>
      <c r="H938" s="105"/>
      <c r="I938" s="104"/>
      <c r="J938" s="105"/>
      <c r="K938" s="105"/>
    </row>
    <row r="939" spans="6:11">
      <c r="F939" s="105"/>
      <c r="G939" s="105"/>
      <c r="H939" s="105"/>
      <c r="I939" s="104"/>
      <c r="J939" s="105"/>
      <c r="K939" s="105"/>
    </row>
    <row r="940" spans="6:11">
      <c r="F940" s="105"/>
      <c r="G940" s="105"/>
      <c r="H940" s="105"/>
      <c r="I940" s="104"/>
      <c r="J940" s="105"/>
      <c r="K940" s="105"/>
    </row>
    <row r="941" spans="6:11">
      <c r="F941" s="105"/>
      <c r="G941" s="105"/>
      <c r="H941" s="105"/>
      <c r="I941" s="104"/>
      <c r="J941" s="105"/>
      <c r="K941" s="105"/>
    </row>
    <row r="942" spans="6:11">
      <c r="F942" s="105"/>
      <c r="G942" s="105"/>
      <c r="H942" s="105"/>
      <c r="I942" s="104"/>
      <c r="J942" s="105"/>
      <c r="K942" s="105"/>
    </row>
    <row r="943" spans="6:11">
      <c r="F943" s="105"/>
      <c r="G943" s="105"/>
      <c r="H943" s="105"/>
      <c r="I943" s="104"/>
      <c r="J943" s="105"/>
      <c r="K943" s="105"/>
    </row>
    <row r="944" spans="6:11">
      <c r="F944" s="105"/>
      <c r="G944" s="105"/>
      <c r="H944" s="105"/>
      <c r="I944" s="104"/>
      <c r="J944" s="105"/>
      <c r="K944" s="105"/>
    </row>
    <row r="945" spans="6:11">
      <c r="F945" s="105"/>
      <c r="G945" s="105"/>
      <c r="H945" s="105"/>
      <c r="I945" s="104"/>
      <c r="J945" s="105"/>
      <c r="K945" s="105"/>
    </row>
    <row r="946" spans="6:11">
      <c r="F946" s="105"/>
      <c r="G946" s="105"/>
      <c r="H946" s="105"/>
      <c r="I946" s="104"/>
      <c r="J946" s="105"/>
      <c r="K946" s="105"/>
    </row>
    <row r="947" spans="6:11">
      <c r="F947" s="105"/>
      <c r="G947" s="105"/>
      <c r="H947" s="105"/>
      <c r="I947" s="104"/>
      <c r="J947" s="105"/>
      <c r="K947" s="105"/>
    </row>
    <row r="948" spans="6:11">
      <c r="F948" s="105"/>
      <c r="G948" s="105"/>
      <c r="H948" s="105"/>
      <c r="I948" s="104"/>
      <c r="J948" s="105"/>
      <c r="K948" s="105"/>
    </row>
    <row r="949" spans="6:11">
      <c r="F949" s="105"/>
      <c r="G949" s="105"/>
      <c r="H949" s="105"/>
      <c r="I949" s="104"/>
      <c r="J949" s="105"/>
      <c r="K949" s="105"/>
    </row>
    <row r="950" spans="6:11">
      <c r="F950" s="105"/>
      <c r="G950" s="105"/>
      <c r="H950" s="105"/>
      <c r="I950" s="104"/>
      <c r="J950" s="105"/>
      <c r="K950" s="105"/>
    </row>
    <row r="951" spans="6:11">
      <c r="F951" s="105"/>
      <c r="G951" s="105"/>
      <c r="H951" s="105"/>
      <c r="I951" s="104"/>
      <c r="J951" s="105"/>
      <c r="K951" s="105"/>
    </row>
    <row r="952" spans="6:11">
      <c r="F952" s="105"/>
      <c r="G952" s="105"/>
      <c r="H952" s="105"/>
      <c r="I952" s="104"/>
      <c r="J952" s="105"/>
      <c r="K952" s="105"/>
    </row>
    <row r="953" spans="6:11">
      <c r="F953" s="105"/>
      <c r="G953" s="105"/>
      <c r="H953" s="105"/>
      <c r="I953" s="104"/>
      <c r="J953" s="105"/>
      <c r="K953" s="105"/>
    </row>
    <row r="954" spans="6:11">
      <c r="F954" s="105"/>
      <c r="G954" s="105"/>
      <c r="H954" s="105"/>
      <c r="I954" s="104"/>
      <c r="J954" s="105"/>
      <c r="K954" s="105"/>
    </row>
    <row r="955" spans="6:11">
      <c r="F955" s="105"/>
      <c r="G955" s="105"/>
      <c r="H955" s="105"/>
      <c r="I955" s="104"/>
      <c r="J955" s="105"/>
      <c r="K955" s="105"/>
    </row>
    <row r="956" spans="6:11">
      <c r="F956" s="105"/>
      <c r="G956" s="105"/>
      <c r="H956" s="105"/>
      <c r="I956" s="104"/>
      <c r="J956" s="105"/>
      <c r="K956" s="105"/>
    </row>
    <row r="957" spans="6:11">
      <c r="F957" s="105"/>
      <c r="G957" s="105"/>
      <c r="H957" s="105"/>
      <c r="I957" s="104"/>
      <c r="J957" s="105"/>
      <c r="K957" s="105"/>
    </row>
    <row r="958" spans="6:11">
      <c r="F958" s="105"/>
      <c r="G958" s="105"/>
      <c r="H958" s="105"/>
      <c r="I958" s="104"/>
      <c r="J958" s="105"/>
      <c r="K958" s="105"/>
    </row>
    <row r="959" spans="6:11">
      <c r="F959" s="105"/>
      <c r="G959" s="105"/>
      <c r="H959" s="105"/>
      <c r="I959" s="104"/>
      <c r="J959" s="105"/>
      <c r="K959" s="105"/>
    </row>
    <row r="960" spans="6:11">
      <c r="F960" s="105"/>
      <c r="G960" s="105"/>
      <c r="H960" s="105"/>
      <c r="I960" s="104"/>
      <c r="J960" s="105"/>
      <c r="K960" s="105"/>
    </row>
    <row r="961" spans="6:11">
      <c r="F961" s="105"/>
      <c r="G961" s="105"/>
      <c r="H961" s="105"/>
      <c r="I961" s="104"/>
      <c r="J961" s="105"/>
      <c r="K961" s="105"/>
    </row>
    <row r="962" spans="6:11">
      <c r="F962" s="105"/>
      <c r="G962" s="105"/>
      <c r="H962" s="105"/>
      <c r="I962" s="104"/>
      <c r="J962" s="105"/>
      <c r="K962" s="105"/>
    </row>
    <row r="963" spans="6:11">
      <c r="F963" s="105"/>
      <c r="G963" s="105"/>
      <c r="H963" s="105"/>
      <c r="I963" s="104"/>
      <c r="J963" s="105"/>
      <c r="K963" s="105"/>
    </row>
    <row r="964" spans="6:11">
      <c r="F964" s="105"/>
      <c r="G964" s="105"/>
      <c r="H964" s="105"/>
      <c r="I964" s="104"/>
      <c r="J964" s="105"/>
      <c r="K964" s="105"/>
    </row>
    <row r="965" spans="6:11">
      <c r="F965" s="105"/>
      <c r="G965" s="105"/>
      <c r="H965" s="105"/>
      <c r="I965" s="104"/>
      <c r="J965" s="105"/>
      <c r="K965" s="105"/>
    </row>
    <row r="966" spans="6:11">
      <c r="F966" s="105"/>
      <c r="G966" s="105"/>
      <c r="H966" s="105"/>
      <c r="I966" s="104"/>
      <c r="J966" s="105"/>
      <c r="K966" s="105"/>
    </row>
    <row r="967" spans="6:11">
      <c r="F967" s="105"/>
      <c r="G967" s="105"/>
      <c r="H967" s="105"/>
      <c r="I967" s="104"/>
      <c r="J967" s="105"/>
      <c r="K967" s="105"/>
    </row>
    <row r="968" spans="6:11">
      <c r="F968" s="105"/>
      <c r="G968" s="105"/>
      <c r="H968" s="105"/>
      <c r="I968" s="104"/>
      <c r="J968" s="105"/>
      <c r="K968" s="105"/>
    </row>
    <row r="969" spans="6:11">
      <c r="F969" s="105"/>
      <c r="G969" s="105"/>
      <c r="H969" s="105"/>
      <c r="I969" s="104"/>
      <c r="J969" s="105"/>
      <c r="K969" s="105"/>
    </row>
    <row r="970" spans="6:11">
      <c r="F970" s="105"/>
      <c r="G970" s="105"/>
      <c r="H970" s="105"/>
      <c r="I970" s="104"/>
      <c r="J970" s="105"/>
      <c r="K970" s="105"/>
    </row>
    <row r="971" spans="6:11">
      <c r="F971" s="105"/>
      <c r="G971" s="105"/>
      <c r="H971" s="105"/>
      <c r="I971" s="104"/>
      <c r="J971" s="105"/>
      <c r="K971" s="105"/>
    </row>
    <row r="972" spans="6:11">
      <c r="F972" s="105"/>
      <c r="G972" s="105"/>
      <c r="H972" s="105"/>
      <c r="I972" s="104"/>
      <c r="J972" s="105"/>
      <c r="K972" s="105"/>
    </row>
    <row r="973" spans="6:11">
      <c r="F973" s="105"/>
      <c r="G973" s="105"/>
      <c r="H973" s="105"/>
      <c r="I973" s="104"/>
      <c r="J973" s="105"/>
      <c r="K973" s="105"/>
    </row>
    <row r="974" spans="6:11">
      <c r="F974" s="105"/>
      <c r="G974" s="105"/>
      <c r="H974" s="105"/>
      <c r="I974" s="104"/>
      <c r="J974" s="105"/>
      <c r="K974" s="105"/>
    </row>
    <row r="975" spans="6:11">
      <c r="F975" s="105"/>
      <c r="G975" s="105"/>
      <c r="H975" s="105"/>
      <c r="I975" s="104"/>
      <c r="J975" s="105"/>
      <c r="K975" s="105"/>
    </row>
    <row r="976" spans="6:11">
      <c r="F976" s="105"/>
      <c r="G976" s="105"/>
      <c r="H976" s="105"/>
      <c r="I976" s="104"/>
      <c r="J976" s="105"/>
      <c r="K976" s="105"/>
    </row>
    <row r="977" spans="6:11">
      <c r="F977" s="105"/>
      <c r="G977" s="105"/>
      <c r="H977" s="105"/>
      <c r="I977" s="104"/>
      <c r="J977" s="105"/>
      <c r="K977" s="105"/>
    </row>
    <row r="978" spans="6:11">
      <c r="F978" s="105"/>
      <c r="G978" s="105"/>
      <c r="H978" s="105"/>
      <c r="I978" s="104"/>
      <c r="J978" s="105"/>
      <c r="K978" s="105"/>
    </row>
    <row r="979" spans="6:11">
      <c r="F979" s="105"/>
      <c r="G979" s="105"/>
      <c r="H979" s="105"/>
      <c r="I979" s="104"/>
      <c r="J979" s="105"/>
      <c r="K979" s="105"/>
    </row>
    <row r="980" spans="6:11">
      <c r="F980" s="105"/>
      <c r="G980" s="105"/>
      <c r="H980" s="105"/>
      <c r="I980" s="104"/>
      <c r="J980" s="105"/>
      <c r="K980" s="105"/>
    </row>
    <row r="981" spans="6:11">
      <c r="F981" s="105"/>
      <c r="G981" s="105"/>
      <c r="H981" s="105"/>
      <c r="I981" s="104"/>
      <c r="J981" s="105"/>
      <c r="K981" s="105"/>
    </row>
    <row r="982" spans="6:11">
      <c r="F982" s="105"/>
      <c r="G982" s="105"/>
      <c r="H982" s="105"/>
      <c r="I982" s="104"/>
      <c r="J982" s="105"/>
      <c r="K982" s="105"/>
    </row>
    <row r="983" spans="6:11">
      <c r="F983" s="105"/>
      <c r="G983" s="105"/>
      <c r="H983" s="105"/>
      <c r="I983" s="104"/>
      <c r="J983" s="105"/>
      <c r="K983" s="105"/>
    </row>
    <row r="984" spans="6:11">
      <c r="F984" s="105"/>
      <c r="G984" s="105"/>
      <c r="H984" s="105"/>
      <c r="I984" s="104"/>
      <c r="J984" s="105"/>
      <c r="K984" s="105"/>
    </row>
    <row r="985" spans="6:11">
      <c r="F985" s="105"/>
      <c r="G985" s="105"/>
      <c r="H985" s="105"/>
      <c r="I985" s="104"/>
      <c r="J985" s="105"/>
      <c r="K985" s="105"/>
    </row>
    <row r="986" spans="6:11">
      <c r="F986" s="105"/>
      <c r="G986" s="105"/>
      <c r="H986" s="105"/>
      <c r="I986" s="104"/>
      <c r="J986" s="105"/>
      <c r="K986" s="105"/>
    </row>
    <row r="987" spans="6:11">
      <c r="F987" s="105"/>
      <c r="G987" s="105"/>
      <c r="H987" s="105"/>
      <c r="I987" s="104"/>
      <c r="J987" s="105"/>
      <c r="K987" s="105"/>
    </row>
    <row r="988" spans="6:11">
      <c r="F988" s="105"/>
      <c r="G988" s="105"/>
      <c r="H988" s="105"/>
      <c r="I988" s="104"/>
      <c r="J988" s="105"/>
      <c r="K988" s="105"/>
    </row>
    <row r="989" spans="6:11">
      <c r="F989" s="105"/>
      <c r="G989" s="105"/>
      <c r="H989" s="105"/>
      <c r="I989" s="104"/>
      <c r="J989" s="105"/>
      <c r="K989" s="105"/>
    </row>
    <row r="990" spans="6:11">
      <c r="F990" s="105"/>
      <c r="G990" s="105"/>
      <c r="H990" s="105"/>
      <c r="I990" s="104"/>
      <c r="J990" s="105"/>
      <c r="K990" s="105"/>
    </row>
    <row r="991" spans="6:11">
      <c r="F991" s="105"/>
      <c r="G991" s="105"/>
      <c r="H991" s="105"/>
      <c r="I991" s="104"/>
      <c r="J991" s="105"/>
      <c r="K991" s="105"/>
    </row>
    <row r="992" spans="6:11">
      <c r="F992" s="105"/>
      <c r="G992" s="105"/>
      <c r="H992" s="105"/>
      <c r="I992" s="104"/>
      <c r="J992" s="105"/>
      <c r="K992" s="105"/>
    </row>
    <row r="993" spans="6:11">
      <c r="F993" s="105"/>
      <c r="G993" s="105"/>
      <c r="H993" s="105"/>
      <c r="I993" s="104"/>
      <c r="J993" s="105"/>
      <c r="K993" s="105"/>
    </row>
    <row r="994" spans="6:11">
      <c r="F994" s="105"/>
      <c r="G994" s="105"/>
      <c r="H994" s="105"/>
      <c r="I994" s="104"/>
      <c r="J994" s="105"/>
      <c r="K994" s="105"/>
    </row>
    <row r="995" spans="6:11">
      <c r="F995" s="105"/>
      <c r="G995" s="105"/>
      <c r="H995" s="105"/>
      <c r="I995" s="104"/>
      <c r="J995" s="105"/>
      <c r="K995" s="105"/>
    </row>
    <row r="996" spans="6:11">
      <c r="F996" s="105"/>
      <c r="G996" s="105"/>
      <c r="H996" s="105"/>
      <c r="I996" s="104"/>
      <c r="J996" s="105"/>
      <c r="K996" s="105"/>
    </row>
    <row r="997" spans="6:11">
      <c r="F997" s="105"/>
      <c r="G997" s="105"/>
      <c r="H997" s="105"/>
      <c r="I997" s="104"/>
      <c r="J997" s="105"/>
      <c r="K997" s="105"/>
    </row>
    <row r="998" spans="6:11">
      <c r="F998" s="105"/>
      <c r="G998" s="105"/>
      <c r="H998" s="105"/>
      <c r="I998" s="104"/>
      <c r="J998" s="105"/>
      <c r="K998" s="105"/>
    </row>
    <row r="999" spans="6:11">
      <c r="F999" s="105"/>
      <c r="G999" s="105"/>
      <c r="H999" s="105"/>
      <c r="I999" s="104"/>
      <c r="J999" s="105"/>
      <c r="K999" s="105"/>
    </row>
    <row r="1000" spans="6:11">
      <c r="F1000" s="105"/>
      <c r="G1000" s="105"/>
      <c r="H1000" s="105"/>
      <c r="I1000" s="104"/>
      <c r="J1000" s="105"/>
      <c r="K1000" s="105"/>
    </row>
    <row r="1001" spans="6:11">
      <c r="F1001" s="105"/>
      <c r="G1001" s="105"/>
      <c r="H1001" s="105"/>
      <c r="I1001" s="104"/>
      <c r="J1001" s="105"/>
      <c r="K1001" s="105"/>
    </row>
    <row r="1002" spans="6:11">
      <c r="F1002" s="105"/>
      <c r="G1002" s="105"/>
      <c r="H1002" s="105"/>
      <c r="I1002" s="104"/>
      <c r="J1002" s="105"/>
      <c r="K1002" s="105"/>
    </row>
    <row r="1003" spans="6:11">
      <c r="F1003" s="105"/>
      <c r="G1003" s="105"/>
      <c r="H1003" s="105"/>
      <c r="I1003" s="104"/>
      <c r="J1003" s="105"/>
      <c r="K1003" s="105"/>
    </row>
    <row r="1004" spans="6:11">
      <c r="F1004" s="105"/>
      <c r="G1004" s="105"/>
      <c r="H1004" s="105"/>
      <c r="I1004" s="104"/>
      <c r="J1004" s="105"/>
      <c r="K1004" s="105"/>
    </row>
    <row r="1005" spans="6:11">
      <c r="F1005" s="105"/>
      <c r="G1005" s="105"/>
      <c r="H1005" s="105"/>
      <c r="I1005" s="104"/>
      <c r="J1005" s="105"/>
      <c r="K1005" s="105"/>
    </row>
    <row r="1006" spans="6:11">
      <c r="F1006" s="105"/>
      <c r="G1006" s="105"/>
      <c r="H1006" s="105"/>
      <c r="I1006" s="104"/>
      <c r="J1006" s="105"/>
      <c r="K1006" s="105"/>
    </row>
    <row r="1007" spans="6:11">
      <c r="F1007" s="105"/>
      <c r="G1007" s="105"/>
      <c r="H1007" s="105"/>
      <c r="I1007" s="104"/>
      <c r="J1007" s="105"/>
      <c r="K1007" s="105"/>
    </row>
    <row r="1008" spans="6:11">
      <c r="F1008" s="105"/>
      <c r="G1008" s="105"/>
      <c r="H1008" s="105"/>
      <c r="I1008" s="104"/>
      <c r="J1008" s="105"/>
      <c r="K1008" s="105"/>
    </row>
    <row r="1009" spans="6:11">
      <c r="F1009" s="105"/>
      <c r="G1009" s="105"/>
      <c r="H1009" s="105"/>
      <c r="I1009" s="104"/>
      <c r="J1009" s="105"/>
      <c r="K1009" s="105"/>
    </row>
    <row r="1010" spans="6:11">
      <c r="F1010" s="105"/>
      <c r="G1010" s="105"/>
      <c r="H1010" s="105"/>
      <c r="I1010" s="104"/>
      <c r="J1010" s="105"/>
      <c r="K1010" s="105"/>
    </row>
    <row r="1011" spans="6:11">
      <c r="F1011" s="105"/>
      <c r="G1011" s="105"/>
      <c r="H1011" s="105"/>
      <c r="I1011" s="104"/>
      <c r="J1011" s="105"/>
      <c r="K1011" s="105"/>
    </row>
    <row r="1012" spans="6:11">
      <c r="F1012" s="105"/>
      <c r="G1012" s="105"/>
      <c r="H1012" s="105"/>
      <c r="I1012" s="104"/>
      <c r="J1012" s="105"/>
      <c r="K1012" s="105"/>
    </row>
    <row r="1013" spans="6:11">
      <c r="F1013" s="105"/>
      <c r="G1013" s="105"/>
      <c r="H1013" s="105"/>
      <c r="I1013" s="104"/>
      <c r="J1013" s="105"/>
      <c r="K1013" s="105"/>
    </row>
    <row r="1014" spans="6:11">
      <c r="F1014" s="105"/>
      <c r="G1014" s="105"/>
      <c r="H1014" s="105"/>
      <c r="I1014" s="104"/>
      <c r="J1014" s="105"/>
      <c r="K1014" s="105"/>
    </row>
    <row r="1015" spans="6:11">
      <c r="F1015" s="105"/>
      <c r="G1015" s="105"/>
      <c r="H1015" s="105"/>
      <c r="I1015" s="104"/>
      <c r="J1015" s="105"/>
      <c r="K1015" s="105"/>
    </row>
    <row r="1016" spans="6:11">
      <c r="F1016" s="105"/>
      <c r="G1016" s="105"/>
      <c r="H1016" s="105"/>
      <c r="I1016" s="104"/>
      <c r="J1016" s="105"/>
      <c r="K1016" s="105"/>
    </row>
    <row r="1017" spans="6:11">
      <c r="F1017" s="105"/>
      <c r="G1017" s="105"/>
      <c r="H1017" s="105"/>
      <c r="I1017" s="104"/>
      <c r="J1017" s="105"/>
      <c r="K1017" s="105"/>
    </row>
    <row r="1018" spans="6:11">
      <c r="F1018" s="105"/>
      <c r="G1018" s="105"/>
      <c r="H1018" s="105"/>
      <c r="I1018" s="104"/>
      <c r="J1018" s="105"/>
      <c r="K1018" s="105"/>
    </row>
    <row r="1019" spans="6:11">
      <c r="F1019" s="105"/>
      <c r="G1019" s="105"/>
      <c r="H1019" s="105"/>
      <c r="I1019" s="104"/>
      <c r="J1019" s="105"/>
      <c r="K1019" s="105"/>
    </row>
    <row r="1020" spans="6:11">
      <c r="F1020" s="105"/>
      <c r="G1020" s="105"/>
      <c r="H1020" s="105"/>
      <c r="I1020" s="104"/>
      <c r="J1020" s="105"/>
      <c r="K1020" s="105"/>
    </row>
    <row r="1021" spans="6:11">
      <c r="F1021" s="105"/>
      <c r="G1021" s="105"/>
      <c r="H1021" s="105"/>
      <c r="I1021" s="104"/>
      <c r="J1021" s="105"/>
      <c r="K1021" s="105"/>
    </row>
    <row r="1022" spans="6:11">
      <c r="F1022" s="105"/>
      <c r="G1022" s="105"/>
      <c r="H1022" s="105"/>
      <c r="I1022" s="104"/>
      <c r="J1022" s="105"/>
      <c r="K1022" s="105"/>
    </row>
    <row r="1023" spans="6:11">
      <c r="F1023" s="105"/>
      <c r="G1023" s="105"/>
      <c r="H1023" s="105"/>
      <c r="I1023" s="104"/>
      <c r="J1023" s="105"/>
      <c r="K1023" s="105"/>
    </row>
    <row r="1024" spans="6:11">
      <c r="F1024" s="105"/>
      <c r="G1024" s="105"/>
      <c r="H1024" s="105"/>
      <c r="I1024" s="104"/>
      <c r="J1024" s="105"/>
      <c r="K1024" s="105"/>
    </row>
    <row r="1025" spans="6:11">
      <c r="F1025" s="105"/>
      <c r="G1025" s="105"/>
      <c r="H1025" s="105"/>
      <c r="I1025" s="104"/>
      <c r="J1025" s="105"/>
      <c r="K1025" s="105"/>
    </row>
    <row r="1026" spans="6:11">
      <c r="F1026" s="105"/>
      <c r="G1026" s="105"/>
      <c r="H1026" s="105"/>
      <c r="I1026" s="104"/>
      <c r="J1026" s="105"/>
      <c r="K1026" s="105"/>
    </row>
    <row r="1027" spans="6:11">
      <c r="F1027" s="105"/>
      <c r="G1027" s="105"/>
      <c r="H1027" s="105"/>
      <c r="I1027" s="104"/>
      <c r="J1027" s="105"/>
      <c r="K1027" s="105"/>
    </row>
    <row r="1028" spans="6:11">
      <c r="F1028" s="105"/>
      <c r="G1028" s="105"/>
      <c r="H1028" s="105"/>
      <c r="I1028" s="104"/>
      <c r="J1028" s="105"/>
      <c r="K1028" s="105"/>
    </row>
    <row r="1029" spans="6:11">
      <c r="F1029" s="105"/>
      <c r="G1029" s="105"/>
      <c r="H1029" s="105"/>
      <c r="I1029" s="104"/>
      <c r="J1029" s="105"/>
      <c r="K1029" s="105"/>
    </row>
    <row r="1030" spans="6:11">
      <c r="F1030" s="105"/>
      <c r="G1030" s="105"/>
      <c r="H1030" s="105"/>
      <c r="I1030" s="104"/>
      <c r="J1030" s="105"/>
      <c r="K1030" s="105"/>
    </row>
    <row r="1031" spans="6:11">
      <c r="F1031" s="105"/>
      <c r="G1031" s="105"/>
      <c r="H1031" s="105"/>
      <c r="I1031" s="104"/>
      <c r="J1031" s="105"/>
      <c r="K1031" s="105"/>
    </row>
    <row r="1032" spans="6:11">
      <c r="F1032" s="105"/>
      <c r="G1032" s="105"/>
      <c r="H1032" s="105"/>
      <c r="I1032" s="104"/>
      <c r="J1032" s="105"/>
      <c r="K1032" s="105"/>
    </row>
    <row r="1033" spans="6:11">
      <c r="F1033" s="105"/>
      <c r="G1033" s="105"/>
      <c r="H1033" s="105"/>
      <c r="I1033" s="104"/>
      <c r="J1033" s="105"/>
      <c r="K1033" s="105"/>
    </row>
    <row r="1034" spans="6:11">
      <c r="F1034" s="105"/>
      <c r="G1034" s="105"/>
      <c r="H1034" s="105"/>
      <c r="I1034" s="104"/>
      <c r="J1034" s="105"/>
      <c r="K1034" s="105"/>
    </row>
    <row r="1035" spans="6:11">
      <c r="F1035" s="105"/>
      <c r="G1035" s="105"/>
      <c r="H1035" s="105"/>
      <c r="I1035" s="104"/>
      <c r="J1035" s="105"/>
      <c r="K1035" s="105"/>
    </row>
    <row r="1036" spans="6:11">
      <c r="F1036" s="105"/>
      <c r="G1036" s="105"/>
      <c r="H1036" s="105"/>
      <c r="I1036" s="104"/>
      <c r="J1036" s="105"/>
      <c r="K1036" s="105"/>
    </row>
    <row r="1037" spans="6:11">
      <c r="F1037" s="105"/>
      <c r="G1037" s="105"/>
      <c r="H1037" s="105"/>
      <c r="I1037" s="104"/>
      <c r="J1037" s="105"/>
      <c r="K1037" s="105"/>
    </row>
    <row r="1038" spans="6:11">
      <c r="F1038" s="105"/>
      <c r="G1038" s="105"/>
      <c r="H1038" s="105"/>
      <c r="I1038" s="104"/>
      <c r="J1038" s="105"/>
      <c r="K1038" s="105"/>
    </row>
    <row r="1039" spans="6:11">
      <c r="F1039" s="105"/>
      <c r="G1039" s="105"/>
      <c r="H1039" s="105"/>
      <c r="I1039" s="104"/>
      <c r="J1039" s="105"/>
      <c r="K1039" s="105"/>
    </row>
    <row r="1040" spans="6:11">
      <c r="F1040" s="105"/>
      <c r="G1040" s="105"/>
      <c r="H1040" s="105"/>
      <c r="I1040" s="104"/>
      <c r="J1040" s="105"/>
      <c r="K1040" s="105"/>
    </row>
    <row r="1041" spans="6:11">
      <c r="F1041" s="105"/>
      <c r="G1041" s="105"/>
      <c r="H1041" s="105"/>
      <c r="I1041" s="104"/>
      <c r="J1041" s="105"/>
      <c r="K1041" s="105"/>
    </row>
    <row r="1042" spans="6:11">
      <c r="F1042" s="105"/>
      <c r="G1042" s="105"/>
      <c r="H1042" s="105"/>
      <c r="I1042" s="104"/>
      <c r="J1042" s="105"/>
      <c r="K1042" s="105"/>
    </row>
    <row r="1043" spans="6:11">
      <c r="F1043" s="105"/>
      <c r="G1043" s="105"/>
      <c r="H1043" s="105"/>
      <c r="I1043" s="104"/>
      <c r="J1043" s="105"/>
      <c r="K1043" s="105"/>
    </row>
    <row r="1044" spans="6:11">
      <c r="F1044" s="105"/>
      <c r="G1044" s="105"/>
      <c r="H1044" s="105"/>
      <c r="I1044" s="104"/>
      <c r="J1044" s="105"/>
      <c r="K1044" s="105"/>
    </row>
    <row r="1045" spans="6:11">
      <c r="F1045" s="105"/>
      <c r="G1045" s="105"/>
      <c r="H1045" s="105"/>
      <c r="I1045" s="104"/>
      <c r="J1045" s="105"/>
      <c r="K1045" s="105"/>
    </row>
    <row r="1046" spans="6:11">
      <c r="F1046" s="105"/>
      <c r="G1046" s="105"/>
      <c r="H1046" s="105"/>
      <c r="I1046" s="104"/>
      <c r="J1046" s="105"/>
      <c r="K1046" s="105"/>
    </row>
    <row r="1047" spans="6:11">
      <c r="F1047" s="105"/>
      <c r="G1047" s="105"/>
      <c r="H1047" s="105"/>
      <c r="I1047" s="104"/>
      <c r="J1047" s="105"/>
      <c r="K1047" s="105"/>
    </row>
    <row r="1048" spans="6:11">
      <c r="F1048" s="105"/>
      <c r="G1048" s="105"/>
      <c r="H1048" s="105"/>
      <c r="I1048" s="104"/>
      <c r="J1048" s="105"/>
      <c r="K1048" s="105"/>
    </row>
    <row r="1049" spans="6:11">
      <c r="F1049" s="105"/>
      <c r="G1049" s="105"/>
      <c r="H1049" s="105"/>
      <c r="I1049" s="104"/>
      <c r="J1049" s="105"/>
      <c r="K1049" s="105"/>
    </row>
    <row r="1050" spans="6:11">
      <c r="F1050" s="105"/>
      <c r="G1050" s="105"/>
      <c r="H1050" s="105"/>
      <c r="I1050" s="104"/>
      <c r="J1050" s="105"/>
      <c r="K1050" s="105"/>
    </row>
    <row r="1051" spans="6:11">
      <c r="F1051" s="105"/>
      <c r="G1051" s="105"/>
      <c r="H1051" s="105"/>
      <c r="I1051" s="104"/>
      <c r="J1051" s="105"/>
      <c r="K1051" s="105"/>
    </row>
    <row r="1052" spans="6:11">
      <c r="F1052" s="105"/>
      <c r="G1052" s="105"/>
      <c r="H1052" s="105"/>
      <c r="I1052" s="104"/>
      <c r="J1052" s="105"/>
      <c r="K1052" s="105"/>
    </row>
    <row r="1053" spans="6:11">
      <c r="F1053" s="105"/>
      <c r="G1053" s="105"/>
      <c r="H1053" s="105"/>
      <c r="I1053" s="104"/>
      <c r="J1053" s="105"/>
      <c r="K1053" s="105"/>
    </row>
    <row r="1054" spans="6:11">
      <c r="F1054" s="105"/>
      <c r="G1054" s="105"/>
      <c r="H1054" s="105"/>
      <c r="I1054" s="104"/>
      <c r="J1054" s="105"/>
      <c r="K1054" s="105"/>
    </row>
    <row r="1055" spans="6:11">
      <c r="F1055" s="105"/>
      <c r="G1055" s="105"/>
      <c r="H1055" s="105"/>
      <c r="I1055" s="104"/>
      <c r="J1055" s="105"/>
      <c r="K1055" s="105"/>
    </row>
    <row r="1056" spans="6:11">
      <c r="F1056" s="105"/>
      <c r="G1056" s="105"/>
      <c r="H1056" s="105"/>
      <c r="I1056" s="104"/>
      <c r="J1056" s="105"/>
      <c r="K1056" s="105"/>
    </row>
    <row r="1057" spans="6:11">
      <c r="F1057" s="105"/>
      <c r="G1057" s="105"/>
      <c r="H1057" s="105"/>
      <c r="I1057" s="104"/>
      <c r="J1057" s="105"/>
      <c r="K1057" s="105"/>
    </row>
    <row r="1058" spans="6:11">
      <c r="F1058" s="105"/>
      <c r="G1058" s="105"/>
      <c r="H1058" s="105"/>
      <c r="I1058" s="104"/>
      <c r="J1058" s="105"/>
      <c r="K1058" s="105"/>
    </row>
    <row r="1059" spans="6:11">
      <c r="F1059" s="105"/>
      <c r="G1059" s="105"/>
      <c r="H1059" s="105"/>
      <c r="I1059" s="104"/>
      <c r="J1059" s="105"/>
      <c r="K1059" s="105"/>
    </row>
    <row r="1060" spans="6:11">
      <c r="F1060" s="105"/>
      <c r="G1060" s="105"/>
      <c r="H1060" s="105"/>
      <c r="I1060" s="104"/>
      <c r="J1060" s="105"/>
      <c r="K1060" s="105"/>
    </row>
    <row r="1061" spans="6:11">
      <c r="F1061" s="105"/>
      <c r="G1061" s="105"/>
      <c r="H1061" s="105"/>
      <c r="I1061" s="104"/>
      <c r="J1061" s="105"/>
      <c r="K1061" s="105"/>
    </row>
    <row r="1062" spans="6:11">
      <c r="F1062" s="105"/>
      <c r="G1062" s="105"/>
      <c r="H1062" s="105"/>
      <c r="I1062" s="104"/>
      <c r="J1062" s="105"/>
      <c r="K1062" s="105"/>
    </row>
    <row r="1063" spans="6:11">
      <c r="F1063" s="105"/>
      <c r="G1063" s="105"/>
      <c r="H1063" s="105"/>
      <c r="I1063" s="104"/>
      <c r="J1063" s="105"/>
      <c r="K1063" s="105"/>
    </row>
    <row r="1064" spans="6:11">
      <c r="F1064" s="105"/>
      <c r="G1064" s="105"/>
      <c r="H1064" s="105"/>
      <c r="I1064" s="104"/>
      <c r="J1064" s="105"/>
      <c r="K1064" s="105"/>
    </row>
    <row r="1065" spans="6:11">
      <c r="F1065" s="105"/>
      <c r="G1065" s="105"/>
      <c r="H1065" s="105"/>
      <c r="I1065" s="104"/>
      <c r="J1065" s="105"/>
      <c r="K1065" s="105"/>
    </row>
    <row r="1066" spans="6:11">
      <c r="F1066" s="105"/>
      <c r="G1066" s="105"/>
      <c r="H1066" s="105"/>
      <c r="I1066" s="104"/>
      <c r="J1066" s="105"/>
      <c r="K1066" s="105"/>
    </row>
    <row r="1067" spans="6:11">
      <c r="F1067" s="105"/>
      <c r="G1067" s="105"/>
      <c r="H1067" s="105"/>
      <c r="I1067" s="104"/>
      <c r="J1067" s="105"/>
      <c r="K1067" s="105"/>
    </row>
    <row r="1068" spans="6:11">
      <c r="F1068" s="105"/>
      <c r="G1068" s="105"/>
      <c r="H1068" s="105"/>
      <c r="I1068" s="104"/>
      <c r="J1068" s="105"/>
      <c r="K1068" s="105"/>
    </row>
    <row r="1069" spans="6:11">
      <c r="F1069" s="105"/>
      <c r="G1069" s="105"/>
      <c r="H1069" s="105"/>
      <c r="I1069" s="104"/>
      <c r="J1069" s="105"/>
      <c r="K1069" s="105"/>
    </row>
    <row r="1070" spans="6:11">
      <c r="F1070" s="105"/>
      <c r="G1070" s="105"/>
      <c r="H1070" s="105"/>
      <c r="I1070" s="104"/>
      <c r="J1070" s="105"/>
      <c r="K1070" s="105"/>
    </row>
    <row r="1071" spans="6:11">
      <c r="F1071" s="105"/>
      <c r="G1071" s="105"/>
      <c r="H1071" s="105"/>
      <c r="I1071" s="104"/>
      <c r="J1071" s="105"/>
      <c r="K1071" s="105"/>
    </row>
    <row r="1072" spans="6:11">
      <c r="F1072" s="105"/>
      <c r="G1072" s="105"/>
      <c r="H1072" s="105"/>
      <c r="I1072" s="104"/>
      <c r="J1072" s="105"/>
      <c r="K1072" s="105"/>
    </row>
    <row r="1073" spans="6:11">
      <c r="F1073" s="105"/>
      <c r="G1073" s="105"/>
      <c r="H1073" s="105"/>
      <c r="I1073" s="104"/>
      <c r="J1073" s="105"/>
      <c r="K1073" s="105"/>
    </row>
    <row r="1074" spans="6:11">
      <c r="F1074" s="105"/>
      <c r="G1074" s="105"/>
      <c r="H1074" s="105"/>
      <c r="I1074" s="104"/>
      <c r="J1074" s="105"/>
      <c r="K1074" s="105"/>
    </row>
    <row r="1075" spans="6:11">
      <c r="F1075" s="105"/>
      <c r="G1075" s="105"/>
      <c r="H1075" s="105"/>
      <c r="I1075" s="104"/>
      <c r="J1075" s="105"/>
      <c r="K1075" s="105"/>
    </row>
    <row r="1076" spans="6:11">
      <c r="F1076" s="105"/>
      <c r="G1076" s="105"/>
      <c r="H1076" s="105"/>
      <c r="I1076" s="104"/>
      <c r="J1076" s="105"/>
      <c r="K1076" s="105"/>
    </row>
    <row r="1077" spans="6:11">
      <c r="F1077" s="105"/>
      <c r="G1077" s="105"/>
      <c r="H1077" s="105"/>
      <c r="I1077" s="104"/>
      <c r="J1077" s="105"/>
      <c r="K1077" s="105"/>
    </row>
    <row r="1078" spans="6:11">
      <c r="F1078" s="105"/>
      <c r="G1078" s="105"/>
      <c r="H1078" s="105"/>
      <c r="I1078" s="104"/>
      <c r="J1078" s="105"/>
      <c r="K1078" s="105"/>
    </row>
    <row r="1079" spans="6:11">
      <c r="F1079" s="105"/>
      <c r="G1079" s="105"/>
      <c r="H1079" s="105"/>
      <c r="I1079" s="104"/>
      <c r="J1079" s="105"/>
      <c r="K1079" s="105"/>
    </row>
    <row r="1080" spans="6:11">
      <c r="F1080" s="105"/>
      <c r="G1080" s="105"/>
      <c r="H1080" s="105"/>
      <c r="I1080" s="104"/>
      <c r="J1080" s="105"/>
      <c r="K1080" s="105"/>
    </row>
    <row r="1081" spans="6:11">
      <c r="F1081" s="105"/>
      <c r="G1081" s="105"/>
      <c r="H1081" s="105"/>
      <c r="I1081" s="104"/>
      <c r="J1081" s="105"/>
      <c r="K1081" s="105"/>
    </row>
    <row r="1082" spans="6:11">
      <c r="F1082" s="105"/>
      <c r="G1082" s="105"/>
      <c r="H1082" s="105"/>
      <c r="I1082" s="105"/>
      <c r="J1082" s="105"/>
      <c r="K1082" s="10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Resultat</vt:lpstr>
      <vt:lpstr>Dataunderlag</vt:lpstr>
    </vt:vector>
  </TitlesOfParts>
  <Company>LST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Karlsson</dc:creator>
  <cp:lastModifiedBy>Pappa</cp:lastModifiedBy>
  <dcterms:created xsi:type="dcterms:W3CDTF">2014-10-29T08:22:21Z</dcterms:created>
  <dcterms:modified xsi:type="dcterms:W3CDTF">2016-04-24T13:22:31Z</dcterms:modified>
</cp:coreProperties>
</file>