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obal.hvwan.net\Users\SEHSQ_FR\H719817\Desktop\ÄSO\"/>
    </mc:Choice>
  </mc:AlternateContent>
  <xr:revisionPtr revIDLastSave="803" documentId="13_ncr:1_{9F0C441F-6324-4676-890B-7DC52B642778}" xr6:coauthVersionLast="47" xr6:coauthVersionMax="47" xr10:uidLastSave="{D926685D-94A3-41F9-AFF3-7A70039A291F}"/>
  <bookViews>
    <workbookView xWindow="28680" yWindow="-120" windowWidth="29040" windowHeight="15840" xr2:uid="{00000000-000D-0000-FFFF-FFFF00000000}"/>
  </bookViews>
  <sheets>
    <sheet name="2022" sheetId="17" r:id="rId1"/>
    <sheet name="2021" sheetId="16" r:id="rId2"/>
    <sheet name="2020" sheetId="14" r:id="rId3"/>
    <sheet name="2019" sheetId="13" r:id="rId4"/>
    <sheet name="2018" sheetId="12" r:id="rId5"/>
    <sheet name="2017" sheetId="10" r:id="rId6"/>
    <sheet name="2016" sheetId="9" r:id="rId7"/>
    <sheet name="2015" sheetId="7" r:id="rId8"/>
    <sheet name="2014" sheetId="6" r:id="rId9"/>
    <sheet name="2013" sheetId="4" r:id="rId10"/>
    <sheet name="2012" sheetId="1" r:id="rId11"/>
    <sheet name="Blad2" sheetId="2" r:id="rId12"/>
    <sheet name="Mall" sheetId="3" r:id="rId13"/>
    <sheet name="Områdesindelning" sheetId="15" r:id="rId14"/>
  </sheets>
  <externalReferences>
    <externalReference r:id="rId15"/>
  </externalReferences>
  <definedNames>
    <definedName name="_xlnm._FilterDatabase" localSheetId="2" hidden="1">'2020'!$A$9:$L$96</definedName>
    <definedName name="_xlnm._FilterDatabase" localSheetId="1" hidden="1">'2021'!$B$8:$L$8</definedName>
    <definedName name="_xlnm._FilterDatabase" localSheetId="0" hidden="1">'2022'!$A$22:$Q$22</definedName>
    <definedName name="_xlnm.Print_Area" localSheetId="10">'2012'!$A$1:$K$100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7" l="1"/>
  <c r="C11" i="17"/>
  <c r="C12" i="17"/>
  <c r="C13" i="17"/>
  <c r="C14" i="17"/>
  <c r="C15" i="17"/>
  <c r="C16" i="17"/>
  <c r="C17" i="17"/>
  <c r="C18" i="17"/>
  <c r="J10" i="17"/>
  <c r="K10" i="17"/>
  <c r="L10" i="17"/>
  <c r="J11" i="17"/>
  <c r="K11" i="17"/>
  <c r="L11" i="17"/>
  <c r="J12" i="17"/>
  <c r="K12" i="17"/>
  <c r="L12" i="17"/>
  <c r="J13" i="17"/>
  <c r="K13" i="17"/>
  <c r="L13" i="17"/>
  <c r="J14" i="17"/>
  <c r="K14" i="17"/>
  <c r="L14" i="17"/>
  <c r="J15" i="17"/>
  <c r="K15" i="17"/>
  <c r="L15" i="17"/>
  <c r="J16" i="17"/>
  <c r="K16" i="17"/>
  <c r="L16" i="17"/>
  <c r="J17" i="17"/>
  <c r="K17" i="17"/>
  <c r="L17" i="17"/>
  <c r="J18" i="17"/>
  <c r="K18" i="17"/>
  <c r="L18" i="17"/>
  <c r="J19" i="17"/>
  <c r="K19" i="17"/>
  <c r="L19" i="17"/>
  <c r="K9" i="17"/>
  <c r="L9" i="17"/>
  <c r="G110" i="17"/>
  <c r="H110" i="17"/>
  <c r="I110" i="17"/>
  <c r="J110" i="17"/>
  <c r="F110" i="17"/>
  <c r="D8" i="17"/>
  <c r="D9" i="17"/>
  <c r="E9" i="17"/>
  <c r="F9" i="17"/>
  <c r="G9" i="17"/>
  <c r="H9" i="17"/>
  <c r="J9" i="17"/>
  <c r="D10" i="17"/>
  <c r="E10" i="17"/>
  <c r="F10" i="17"/>
  <c r="G10" i="17"/>
  <c r="H10" i="17"/>
  <c r="I10" i="17"/>
  <c r="D11" i="17"/>
  <c r="E11" i="17"/>
  <c r="F11" i="17"/>
  <c r="G11" i="17"/>
  <c r="H11" i="17"/>
  <c r="I11" i="17"/>
  <c r="D12" i="17"/>
  <c r="E12" i="17"/>
  <c r="F12" i="17"/>
  <c r="G12" i="17"/>
  <c r="H12" i="17"/>
  <c r="I12" i="17"/>
  <c r="D13" i="17"/>
  <c r="E13" i="17"/>
  <c r="F13" i="17"/>
  <c r="G13" i="17"/>
  <c r="H13" i="17"/>
  <c r="I13" i="17"/>
  <c r="D14" i="17"/>
  <c r="E14" i="17"/>
  <c r="F14" i="17"/>
  <c r="G14" i="17"/>
  <c r="H14" i="17"/>
  <c r="I14" i="17"/>
  <c r="D15" i="17"/>
  <c r="E15" i="17"/>
  <c r="F15" i="17"/>
  <c r="G15" i="17"/>
  <c r="H15" i="17"/>
  <c r="I15" i="17"/>
  <c r="D16" i="17"/>
  <c r="E16" i="17"/>
  <c r="F16" i="17"/>
  <c r="G16" i="17"/>
  <c r="H16" i="17"/>
  <c r="I16" i="17"/>
  <c r="D17" i="17"/>
  <c r="E17" i="17"/>
  <c r="F17" i="17"/>
  <c r="G17" i="17"/>
  <c r="H17" i="17"/>
  <c r="I17" i="17"/>
  <c r="D18" i="17"/>
  <c r="E18" i="17"/>
  <c r="F18" i="17"/>
  <c r="G18" i="17"/>
  <c r="H18" i="17"/>
  <c r="I18" i="17"/>
  <c r="C19" i="17"/>
  <c r="D19" i="17"/>
  <c r="E19" i="17"/>
  <c r="F19" i="17"/>
  <c r="G19" i="17"/>
  <c r="H19" i="17"/>
  <c r="I19" i="17"/>
  <c r="N2" i="16"/>
  <c r="N4" i="16"/>
  <c r="N3" i="16"/>
  <c r="M4" i="16"/>
  <c r="M3" i="16"/>
  <c r="H97" i="16"/>
  <c r="F97" i="16"/>
  <c r="J97" i="16"/>
  <c r="G97" i="16"/>
  <c r="M2" i="16"/>
  <c r="N6" i="16"/>
  <c r="I97" i="16"/>
  <c r="I98" i="14"/>
  <c r="H98" i="14"/>
  <c r="M6" i="16" l="1"/>
  <c r="I96" i="13"/>
  <c r="H96" i="13"/>
  <c r="F96" i="13"/>
  <c r="E96" i="13"/>
  <c r="D96" i="13"/>
  <c r="C96" i="13"/>
  <c r="I96" i="12"/>
  <c r="G96" i="12"/>
  <c r="F96" i="12"/>
  <c r="E96" i="12"/>
  <c r="C96" i="12"/>
  <c r="L94" i="10"/>
  <c r="K94" i="10"/>
  <c r="I94" i="10"/>
  <c r="H94" i="10"/>
  <c r="G94" i="10"/>
  <c r="F94" i="10"/>
  <c r="E94" i="10"/>
  <c r="C94" i="10"/>
  <c r="H94" i="9"/>
  <c r="L94" i="9"/>
  <c r="K94" i="9"/>
  <c r="I94" i="9"/>
  <c r="G94" i="9"/>
  <c r="F94" i="9"/>
  <c r="E94" i="9"/>
  <c r="C94" i="9"/>
  <c r="C97" i="7"/>
  <c r="K97" i="7"/>
  <c r="J97" i="7"/>
  <c r="H97" i="7"/>
  <c r="G97" i="7"/>
  <c r="F97" i="7"/>
  <c r="E97" i="7"/>
  <c r="K101" i="6"/>
  <c r="J101" i="6"/>
  <c r="H101" i="6"/>
  <c r="L43" i="6"/>
  <c r="G101" i="6"/>
  <c r="F101" i="6"/>
  <c r="E101" i="6"/>
  <c r="C101" i="6"/>
  <c r="L43" i="4"/>
  <c r="E101" i="4"/>
  <c r="F101" i="4"/>
  <c r="G101" i="4"/>
  <c r="H101" i="4"/>
  <c r="J101" i="4"/>
  <c r="K101" i="4"/>
  <c r="C101" i="4"/>
  <c r="C100" i="1"/>
  <c r="Q91" i="1"/>
  <c r="Q83" i="1"/>
  <c r="Q78" i="1"/>
  <c r="Q76" i="1"/>
  <c r="Q73" i="1"/>
  <c r="Q69" i="1"/>
  <c r="Q64" i="1"/>
  <c r="Q20" i="1"/>
  <c r="Q29" i="1"/>
  <c r="Q38" i="1"/>
  <c r="Q47" i="1"/>
  <c r="Q100" i="1"/>
  <c r="Q12" i="1"/>
  <c r="P100" i="1"/>
  <c r="P12" i="1"/>
  <c r="P91" i="1"/>
  <c r="P83" i="1"/>
  <c r="P78" i="1"/>
  <c r="P76" i="1"/>
  <c r="P73" i="1"/>
  <c r="P69" i="1"/>
  <c r="P64" i="1"/>
  <c r="P47" i="1"/>
  <c r="P38" i="1"/>
  <c r="P29" i="1"/>
  <c r="P20" i="1"/>
  <c r="G24" i="2"/>
  <c r="F24" i="2"/>
  <c r="E24" i="2"/>
  <c r="D24" i="2"/>
  <c r="C24" i="2"/>
  <c r="I14" i="2"/>
  <c r="H14" i="2"/>
  <c r="G14" i="2"/>
  <c r="F14" i="2"/>
  <c r="E14" i="2"/>
  <c r="D14" i="2"/>
  <c r="J14" i="2" s="1"/>
  <c r="C14" i="2"/>
  <c r="N100" i="1"/>
  <c r="O100" i="1"/>
  <c r="L100" i="1"/>
  <c r="N102" i="1" s="1"/>
  <c r="K100" i="1"/>
  <c r="J100" i="1"/>
  <c r="I100" i="1"/>
  <c r="G100" i="1"/>
  <c r="H100" i="1"/>
  <c r="F103" i="1" s="1"/>
  <c r="E100" i="1"/>
  <c r="M104" i="1" s="1"/>
  <c r="H102" i="1"/>
  <c r="E107" i="1" s="1"/>
  <c r="C104" i="1"/>
  <c r="F102" i="1"/>
  <c r="M105" i="1" l="1"/>
  <c r="C103" i="1"/>
  <c r="J103" i="1"/>
</calcChain>
</file>

<file path=xl/sharedStrings.xml><?xml version="1.0" encoding="utf-8"?>
<sst xmlns="http://schemas.openxmlformats.org/spreadsheetml/2006/main" count="3379" uniqueCount="597">
  <si>
    <t>Areal</t>
  </si>
  <si>
    <t>Tilldelning 2022</t>
  </si>
  <si>
    <t>kommentar</t>
  </si>
  <si>
    <t>0-80</t>
  </si>
  <si>
    <t>1 kalv till 1/12</t>
  </si>
  <si>
    <t>Se tabel per omårde</t>
  </si>
  <si>
    <t xml:space="preserve">1 kalv </t>
  </si>
  <si>
    <t>Upp till halv modul ingen spara funktion</t>
  </si>
  <si>
    <t>2 kalv</t>
  </si>
  <si>
    <t>Halv modul upp till hel modul</t>
  </si>
  <si>
    <t>1 vuxen fri kalv</t>
  </si>
  <si>
    <t>2 vuxen fri kalv</t>
  </si>
  <si>
    <t>Mål</t>
  </si>
  <si>
    <t>ID</t>
  </si>
  <si>
    <t>Område</t>
  </si>
  <si>
    <t>Socken</t>
  </si>
  <si>
    <t>Jaktområde</t>
  </si>
  <si>
    <t>Areal 2022</t>
  </si>
  <si>
    <t>Vuxna</t>
  </si>
  <si>
    <t>tjur</t>
  </si>
  <si>
    <t>ko/kv</t>
  </si>
  <si>
    <t>kalv</t>
  </si>
  <si>
    <t>Fri kalv</t>
  </si>
  <si>
    <t>kalv t.o.m 1 december</t>
  </si>
  <si>
    <t>01-63</t>
  </si>
  <si>
    <t>v</t>
  </si>
  <si>
    <t>Ulricehamn</t>
  </si>
  <si>
    <t xml:space="preserve">Birger Karlsson               </t>
  </si>
  <si>
    <t>01-65</t>
  </si>
  <si>
    <t>Sven-Gunnar Persson</t>
  </si>
  <si>
    <t>x</t>
  </si>
  <si>
    <t>01-70</t>
  </si>
  <si>
    <t>s</t>
  </si>
  <si>
    <t xml:space="preserve">Simon Mårtensson </t>
  </si>
  <si>
    <t>01-72</t>
  </si>
  <si>
    <t xml:space="preserve">Lars-G Andersson         </t>
  </si>
  <si>
    <t>01-93</t>
  </si>
  <si>
    <t>Johannes Larsson</t>
  </si>
  <si>
    <t>01-95</t>
  </si>
  <si>
    <t xml:space="preserve">Rolf Olsen                    </t>
  </si>
  <si>
    <t>18-03</t>
  </si>
  <si>
    <t>Strängsered</t>
  </si>
  <si>
    <t>Jan Törnqvist</t>
  </si>
  <si>
    <t>18-08</t>
  </si>
  <si>
    <t>Mats Gustavsson</t>
  </si>
  <si>
    <t>18-10</t>
  </si>
  <si>
    <t>n</t>
  </si>
  <si>
    <t>Anders Johansson</t>
  </si>
  <si>
    <t>18-11</t>
  </si>
  <si>
    <t>Sven-Åke Jonsson</t>
  </si>
  <si>
    <t>18-61</t>
  </si>
  <si>
    <t xml:space="preserve">Ulf Davidsson </t>
  </si>
  <si>
    <t>18-93</t>
  </si>
  <si>
    <t>Peter Olsson</t>
  </si>
  <si>
    <t>1 Kalv 1/12</t>
  </si>
  <si>
    <t>19-01</t>
  </si>
  <si>
    <t>Gullered</t>
  </si>
  <si>
    <t>Jim Pedersen</t>
  </si>
  <si>
    <t>19-03</t>
  </si>
  <si>
    <t>Daniel Björklund</t>
  </si>
  <si>
    <t>19-63</t>
  </si>
  <si>
    <t xml:space="preserve">Stefan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</si>
  <si>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</si>
  <si>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</si>
  <si>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</si>
  <si>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</si>
  <si>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</si>
  <si>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</si>
  <si>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</si>
  <si>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</si>
  <si>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19-92</t>
  </si>
  <si>
    <t>Lars-Göran Skarland</t>
  </si>
  <si>
    <t>19-93</t>
  </si>
  <si>
    <t>Jonatan Halling</t>
  </si>
  <si>
    <t>20-01</t>
  </si>
  <si>
    <t>Hössna</t>
  </si>
  <si>
    <t>Martin Jönsson</t>
  </si>
  <si>
    <t xml:space="preserve">Överskjutning 2021 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</si>
  <si>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</si>
  <si>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</si>
  <si>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</si>
  <si>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</si>
  <si>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</si>
  <si>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</si>
  <si>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</si>
  <si>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Rickard Berg</t>
  </si>
  <si>
    <t>20-10</t>
  </si>
  <si>
    <t>Henning Hultgren</t>
  </si>
  <si>
    <t>20-62</t>
  </si>
  <si>
    <t>Egon Bohman</t>
  </si>
  <si>
    <t>20-91</t>
  </si>
  <si>
    <t>Jonas Anden</t>
  </si>
  <si>
    <t>20-92</t>
  </si>
  <si>
    <t>Anders Claesson</t>
  </si>
  <si>
    <t>21-05</t>
  </si>
  <si>
    <t>Liared</t>
  </si>
  <si>
    <t>Johan Börjesson</t>
  </si>
  <si>
    <t>21-06</t>
  </si>
  <si>
    <t>Bo Holmberg</t>
  </si>
  <si>
    <t>21-07</t>
  </si>
  <si>
    <t>Nathalie Strålin</t>
  </si>
  <si>
    <t>21-08</t>
  </si>
  <si>
    <t>Jonas Engman</t>
  </si>
  <si>
    <t>21-61</t>
  </si>
  <si>
    <t>Isak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</si>
  <si>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</si>
  <si>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</si>
  <si>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</si>
  <si>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</si>
  <si>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</si>
  <si>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</si>
  <si>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21-95</t>
  </si>
  <si>
    <t>Leslie Markusen</t>
  </si>
  <si>
    <t>21-96</t>
  </si>
  <si>
    <t xml:space="preserve">Fredrik Sveningsson </t>
  </si>
  <si>
    <t>21-97</t>
  </si>
  <si>
    <t>Liselotte Jonsson</t>
  </si>
  <si>
    <t>22-01</t>
  </si>
  <si>
    <t>Kölingared</t>
  </si>
  <si>
    <t>Jan Asplund</t>
  </si>
  <si>
    <t>22-09</t>
  </si>
  <si>
    <t>Fredrik Krause</t>
  </si>
  <si>
    <t>22-10</t>
  </si>
  <si>
    <t>Håkan Stenberg</t>
  </si>
  <si>
    <t>22-11</t>
  </si>
  <si>
    <t>Uno Carlsson</t>
  </si>
  <si>
    <t>22-12</t>
  </si>
  <si>
    <t>Tomas Kellagher</t>
  </si>
  <si>
    <t>22-13</t>
  </si>
  <si>
    <t>Johan Melander</t>
  </si>
  <si>
    <t>22-14</t>
  </si>
  <si>
    <t>Mats Leremar</t>
  </si>
  <si>
    <t>22-17</t>
  </si>
  <si>
    <t xml:space="preserve">Marcus Frändås       </t>
  </si>
  <si>
    <t>22-62</t>
  </si>
  <si>
    <t xml:space="preserve">Lars Wiktorsson      </t>
  </si>
  <si>
    <t>22-66</t>
  </si>
  <si>
    <t>Karl-Otto Björling</t>
  </si>
  <si>
    <t>22-67</t>
  </si>
  <si>
    <t>Niklas Blad</t>
  </si>
  <si>
    <t>22-89</t>
  </si>
  <si>
    <t>Gösta Knutsson</t>
  </si>
  <si>
    <t>22-90</t>
  </si>
  <si>
    <t>Jaktledare ???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</si>
  <si>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</si>
  <si>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</si>
  <si>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</si>
  <si>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</si>
  <si>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</si>
  <si>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</si>
  <si>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</si>
  <si>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</si>
  <si>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</si>
  <si>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</si>
  <si>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22-99</t>
  </si>
  <si>
    <t xml:space="preserve">Benny Andersson            </t>
  </si>
  <si>
    <t>23-05</t>
  </si>
  <si>
    <t>Knätte</t>
  </si>
  <si>
    <t>Joachim Leander</t>
  </si>
  <si>
    <t>23-06</t>
  </si>
  <si>
    <t>Annica Leander</t>
  </si>
  <si>
    <t>23-62</t>
  </si>
  <si>
    <t>Urban Säwe</t>
  </si>
  <si>
    <t>23-63</t>
  </si>
  <si>
    <t>Peter Larsson</t>
  </si>
  <si>
    <t>24-03</t>
  </si>
  <si>
    <t>Böne</t>
  </si>
  <si>
    <t xml:space="preserve">Lars Olsson             </t>
  </si>
  <si>
    <t>24-99</t>
  </si>
  <si>
    <t>Jonathan Axelsson</t>
  </si>
  <si>
    <t>25-02</t>
  </si>
  <si>
    <t>Trädet</t>
  </si>
  <si>
    <t>Karl-Evert Isaksson</t>
  </si>
  <si>
    <t>25-03</t>
  </si>
  <si>
    <t>Jörgen Linder</t>
  </si>
  <si>
    <t>26-61</t>
  </si>
  <si>
    <t>Humla</t>
  </si>
  <si>
    <t>Fredrik Pettersson</t>
  </si>
  <si>
    <t>27-02</t>
  </si>
  <si>
    <t>Blidsberg</t>
  </si>
  <si>
    <t>Riccard Bengtsson</t>
  </si>
  <si>
    <t>27-61</t>
  </si>
  <si>
    <t>Thomas Isaksson</t>
  </si>
  <si>
    <t>27-62</t>
  </si>
  <si>
    <t xml:space="preserve">Per Fischer                       </t>
  </si>
  <si>
    <t>28-62</t>
  </si>
  <si>
    <t>Dalum</t>
  </si>
  <si>
    <t xml:space="preserve">Bertil Hammarström   </t>
  </si>
  <si>
    <t>28-63</t>
  </si>
  <si>
    <t>Lars Davidsson</t>
  </si>
  <si>
    <t>28-64</t>
  </si>
  <si>
    <t xml:space="preserve">Rune Wahlqvist     </t>
  </si>
  <si>
    <t>28-85</t>
  </si>
  <si>
    <t>28-88</t>
  </si>
  <si>
    <t xml:space="preserve">Stig Leander                      </t>
  </si>
  <si>
    <t>28-90</t>
  </si>
  <si>
    <t>Johan Svensson</t>
  </si>
  <si>
    <t>29-02</t>
  </si>
  <si>
    <t>Timmele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</si>
  <si>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</si>
  <si>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</si>
  <si>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</si>
  <si>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</si>
  <si>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</si>
  <si>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</si>
  <si>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</si>
  <si>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</si>
  <si>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</si>
  <si>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29-90</t>
  </si>
  <si>
    <t>Magnus Berg</t>
  </si>
  <si>
    <t>29-91</t>
  </si>
  <si>
    <t xml:space="preserve">Peder Tapper                     </t>
  </si>
  <si>
    <t>29-92</t>
  </si>
  <si>
    <t xml:space="preserve">Stefan Tapper                 </t>
  </si>
  <si>
    <t>Tilldelning 2020 640 modul</t>
  </si>
  <si>
    <t>Tjur</t>
  </si>
  <si>
    <t>Ko/Kviga</t>
  </si>
  <si>
    <t>S= Söder R40</t>
  </si>
  <si>
    <t>81-349</t>
  </si>
  <si>
    <t>Upp till halv modul</t>
  </si>
  <si>
    <t>N= Nordöstra</t>
  </si>
  <si>
    <t>350-699</t>
  </si>
  <si>
    <t xml:space="preserve">V = Västra </t>
  </si>
  <si>
    <t>700-1399</t>
  </si>
  <si>
    <t>1400-2099</t>
  </si>
  <si>
    <t>Tot</t>
  </si>
  <si>
    <t>Total ink sparad areal från 2020</t>
  </si>
  <si>
    <t>Kalv 35 dagar</t>
  </si>
  <si>
    <t>Överskjutning hondjur 2020</t>
  </si>
  <si>
    <t>överskjutning tjur 2020</t>
  </si>
  <si>
    <t>21-94</t>
  </si>
  <si>
    <t>Dan Larsson</t>
  </si>
  <si>
    <t>Thomas Wetterlund</t>
  </si>
  <si>
    <t>Lars Jonsson</t>
  </si>
  <si>
    <t>Patric Jakobsson</t>
  </si>
  <si>
    <t>81-319</t>
  </si>
  <si>
    <t>320-639</t>
  </si>
  <si>
    <t>640-1279</t>
  </si>
  <si>
    <t>1280-1920</t>
  </si>
  <si>
    <t>75% av de som hade ingen eller 2 tilldelade 2019</t>
  </si>
  <si>
    <t>25% av de som hade ingen eller 2 tilldelade 2019</t>
  </si>
  <si>
    <t>Vid 100% fördelning på tjur av de lag som hade 2 eller 0 i tilldelning 2019 får vi för ojämn fördelning mellan hondjur &amp; tjur (37-25) därav har vi lagt 25% av dessa på hondjur vid denna fördelning har vi tagit hänsyn till 2018</t>
  </si>
  <si>
    <t>Tilldelning 2020</t>
  </si>
  <si>
    <t xml:space="preserve">Grund Areal </t>
  </si>
  <si>
    <t>Total ink sparad areal från 2019</t>
  </si>
  <si>
    <t xml:space="preserve">Knut Eriksson     </t>
  </si>
  <si>
    <t>Anders Engström</t>
  </si>
  <si>
    <t xml:space="preserve">Lars Jonsson </t>
  </si>
  <si>
    <t>Björn Andersson</t>
  </si>
  <si>
    <t>Redvägs älgskötselområde</t>
  </si>
  <si>
    <t>Tilldelning 2019</t>
  </si>
  <si>
    <t xml:space="preserve">Lars-Gösta Andersson         </t>
  </si>
  <si>
    <t xml:space="preserve">Bo Westman                  </t>
  </si>
  <si>
    <t>18,-12</t>
  </si>
  <si>
    <t>Sara Fågelström</t>
  </si>
  <si>
    <t>Ulf Davidsson</t>
  </si>
  <si>
    <t>Lars Göran Skarland</t>
  </si>
  <si>
    <t>Johnathan Halling</t>
  </si>
  <si>
    <t>Leif Andersson</t>
  </si>
  <si>
    <t>Isac Strålin</t>
  </si>
  <si>
    <t xml:space="preserve">Dan Larsson      </t>
  </si>
  <si>
    <t>Jan Ståhlkrantz</t>
  </si>
  <si>
    <t>Arne Hvit</t>
  </si>
  <si>
    <t>Niklas Bladh</t>
  </si>
  <si>
    <t>Anders Andersson</t>
  </si>
  <si>
    <t>27-91</t>
  </si>
  <si>
    <t xml:space="preserve">Ivan Hagvall                    </t>
  </si>
  <si>
    <t>28-03</t>
  </si>
  <si>
    <t>1 st tjur på skyttetävling.</t>
  </si>
  <si>
    <t/>
  </si>
  <si>
    <t>Tilldelnings</t>
  </si>
  <si>
    <t>Tilldelning 2018</t>
  </si>
  <si>
    <t>modul</t>
  </si>
  <si>
    <t>kalv 35 dagar</t>
  </si>
  <si>
    <t>18-89</t>
  </si>
  <si>
    <t>Arne Karlsson</t>
  </si>
  <si>
    <t>19--92</t>
  </si>
  <si>
    <t>John Anden</t>
  </si>
  <si>
    <t>Skjöt 2tjurar</t>
  </si>
  <si>
    <t>1 st tjur på vinst.</t>
  </si>
  <si>
    <t>skjöt 2 tjurar</t>
  </si>
  <si>
    <t>Skjöt tjur.</t>
  </si>
  <si>
    <t>Håkan Hagberg</t>
  </si>
  <si>
    <t>Överskjutning 2017</t>
  </si>
  <si>
    <t>Tilldelning 2017</t>
  </si>
  <si>
    <t>Avskjutning 2014</t>
  </si>
  <si>
    <t>taggar</t>
  </si>
  <si>
    <t>01-07</t>
  </si>
  <si>
    <t xml:space="preserve">Per Gustavsson                 </t>
  </si>
  <si>
    <t>6 o 6</t>
  </si>
  <si>
    <t>6 o 9</t>
  </si>
  <si>
    <t>Henrik Brunander</t>
  </si>
  <si>
    <t>18-91</t>
  </si>
  <si>
    <t xml:space="preserve">Linda Wigren                     </t>
  </si>
  <si>
    <t>18-92</t>
  </si>
  <si>
    <t>Magnus Jacobsson</t>
  </si>
  <si>
    <t>14 o 6</t>
  </si>
  <si>
    <t>skjöt två tjurar.</t>
  </si>
  <si>
    <t>Jonny Ekman</t>
  </si>
  <si>
    <t>Felskjutning 2015</t>
  </si>
  <si>
    <t>Ingemar Skantze</t>
  </si>
  <si>
    <t>20-93</t>
  </si>
  <si>
    <t>Tommy Hallberg</t>
  </si>
  <si>
    <t>12 o 10</t>
  </si>
  <si>
    <t>Kay Strålin</t>
  </si>
  <si>
    <t>6 o 5</t>
  </si>
  <si>
    <t xml:space="preserve">Rune Larsson      </t>
  </si>
  <si>
    <t>Thord Hylander</t>
  </si>
  <si>
    <t>9 o 2</t>
  </si>
  <si>
    <t>8 o 6</t>
  </si>
  <si>
    <t>Gunnar Böhm</t>
  </si>
  <si>
    <t>Överskjutning 2015</t>
  </si>
  <si>
    <t>Anders Neuman</t>
  </si>
  <si>
    <t>Tilldelning 2016</t>
  </si>
  <si>
    <t>Tilldelning 2015</t>
  </si>
  <si>
    <t>Per Gustavsson                 S</t>
  </si>
  <si>
    <t>fri</t>
  </si>
  <si>
    <t>Lars-G Andersson         2 års</t>
  </si>
  <si>
    <t xml:space="preserve">Rolf Olsen                    2 års       </t>
  </si>
  <si>
    <t>Linda Wigren                     S</t>
  </si>
  <si>
    <t>Linus Olsson</t>
  </si>
  <si>
    <t>19-04</t>
  </si>
  <si>
    <t>Roland Hylander</t>
  </si>
  <si>
    <t xml:space="preserve">Charlie Lindskog           2 års  </t>
  </si>
  <si>
    <t>Bengt Andersson           s 78</t>
  </si>
  <si>
    <t>Sören Johansson              S</t>
  </si>
  <si>
    <t>Jan Ståhlkrantz             s 47</t>
  </si>
  <si>
    <t>Lars Johansson</t>
  </si>
  <si>
    <t>22-98</t>
  </si>
  <si>
    <t xml:space="preserve">Björn Klasson                </t>
  </si>
  <si>
    <t>Benny Andersson            s 2</t>
  </si>
  <si>
    <t xml:space="preserve">Per Fischer                  2 års      </t>
  </si>
  <si>
    <t>Stig Leander                      S</t>
  </si>
  <si>
    <t>Jan Ola Karlsson          s 122</t>
  </si>
  <si>
    <t>Peder Tapper                     S</t>
  </si>
  <si>
    <t>Ingen tilldelning till nästa år!</t>
  </si>
  <si>
    <t>Tilldelning 2014</t>
  </si>
  <si>
    <t>Avskjutn.2013</t>
  </si>
  <si>
    <t>Per Gustavsson       s 220</t>
  </si>
  <si>
    <t xml:space="preserve">Mikael Ekman          </t>
  </si>
  <si>
    <t>2 av 7</t>
  </si>
  <si>
    <t>Lars-G Andersson     2 års</t>
  </si>
  <si>
    <t>01-91</t>
  </si>
  <si>
    <t>Birger Karlsson               S</t>
  </si>
  <si>
    <t>Rolf Olsen                 2 års</t>
  </si>
  <si>
    <t>10 av 14</t>
  </si>
  <si>
    <t>12 o 8 o 6</t>
  </si>
  <si>
    <t>En tjur var blind</t>
  </si>
  <si>
    <t>Linda Wigren              s 96</t>
  </si>
  <si>
    <t>8 av 11</t>
  </si>
  <si>
    <t xml:space="preserve">Charlie Lindskog       2 års  </t>
  </si>
  <si>
    <t>5 o 2</t>
  </si>
  <si>
    <t>8 av 12</t>
  </si>
  <si>
    <t>20-90</t>
  </si>
  <si>
    <t xml:space="preserve">Patrik Hylander               </t>
  </si>
  <si>
    <t xml:space="preserve">13 av 15 </t>
  </si>
  <si>
    <t>Sören Johansson     s 140</t>
  </si>
  <si>
    <t>12 av 16</t>
  </si>
  <si>
    <t>22-02.</t>
  </si>
  <si>
    <t>Johan Merlander</t>
  </si>
  <si>
    <t>Bernt Blomqvist</t>
  </si>
  <si>
    <t>Björn Klasson                S</t>
  </si>
  <si>
    <t>Benny Andersson</t>
  </si>
  <si>
    <t>6 av 8</t>
  </si>
  <si>
    <t>3 av 6</t>
  </si>
  <si>
    <t>6 o 3</t>
  </si>
  <si>
    <t>5 av 6</t>
  </si>
  <si>
    <t>12 o 6</t>
  </si>
  <si>
    <t>2 av 3</t>
  </si>
  <si>
    <t>5 av 5</t>
  </si>
  <si>
    <t xml:space="preserve">Per Fischer               2 års      </t>
  </si>
  <si>
    <t>Ivan Hagvall                    S</t>
  </si>
  <si>
    <t>8 av 9</t>
  </si>
  <si>
    <t xml:space="preserve">Ove Andersson         </t>
  </si>
  <si>
    <t xml:space="preserve">Stig Leander                  </t>
  </si>
  <si>
    <t>Hondjuret är på skyddsjakt</t>
  </si>
  <si>
    <t xml:space="preserve">Jan Ola Karlsson           </t>
  </si>
  <si>
    <t>2 o 8</t>
  </si>
  <si>
    <t>Lars Odqvist</t>
  </si>
  <si>
    <t>Peder Tapper           s 248</t>
  </si>
  <si>
    <t>Stefan Tapper                 S</t>
  </si>
  <si>
    <t>Tilldelning 2013</t>
  </si>
  <si>
    <t>Per Gustavsson       s 180</t>
  </si>
  <si>
    <t>3 av 7</t>
  </si>
  <si>
    <t>Birger Karlsson        s 170</t>
  </si>
  <si>
    <t>Bo Westman                  S</t>
  </si>
  <si>
    <t>Linda Wigren              s 68</t>
  </si>
  <si>
    <t>Ingvar Eriksson</t>
  </si>
  <si>
    <t xml:space="preserve">Bengt Andersson           S </t>
  </si>
  <si>
    <t>Patrik Hylander</t>
  </si>
  <si>
    <t>Jan-Olof Johansson</t>
  </si>
  <si>
    <t>Tord Blom</t>
  </si>
  <si>
    <t>Sören Johansson     s 100</t>
  </si>
  <si>
    <t>Leslie Markussen       s 64</t>
  </si>
  <si>
    <t>Hans Byström</t>
  </si>
  <si>
    <t>11 av 16</t>
  </si>
  <si>
    <t>Bror Johansson</t>
  </si>
  <si>
    <t>Gösta Knutsson         s 10</t>
  </si>
  <si>
    <t>22-97</t>
  </si>
  <si>
    <t>Björn Hedenlund</t>
  </si>
  <si>
    <t>Björn Klasson           s 225</t>
  </si>
  <si>
    <t>23-68</t>
  </si>
  <si>
    <t>Fritz Grendel                   S</t>
  </si>
  <si>
    <t>Riccard Bengtson</t>
  </si>
  <si>
    <t>Ivan Hagvall              s 172</t>
  </si>
  <si>
    <t>7 av 9</t>
  </si>
  <si>
    <t>Stig Leander                  S</t>
  </si>
  <si>
    <t>Jan Ola Karlsson           S</t>
  </si>
  <si>
    <t>7 av 12</t>
  </si>
  <si>
    <t>Peder Tapper           s 152</t>
  </si>
  <si>
    <t>Stefan Tapper          s 216</t>
  </si>
  <si>
    <t>SUMMA</t>
  </si>
  <si>
    <t>Totalt:</t>
  </si>
  <si>
    <t>Tilldel.</t>
  </si>
  <si>
    <t>Avskjutn.2012</t>
  </si>
  <si>
    <t>Tilldelning 2012</t>
  </si>
  <si>
    <t>Avskjutn.2011</t>
  </si>
  <si>
    <t>Utnytttjande</t>
  </si>
  <si>
    <t>Fällt/</t>
  </si>
  <si>
    <t>grad vuxna</t>
  </si>
  <si>
    <t>1000 ha</t>
  </si>
  <si>
    <t>Per Gustavsson      s 140</t>
  </si>
  <si>
    <t>Lars-G Andersson 2 års</t>
  </si>
  <si>
    <t>2 av 6</t>
  </si>
  <si>
    <t>Birger Karlsson        s 85</t>
  </si>
  <si>
    <t>Bo Westman         s 222</t>
  </si>
  <si>
    <t>Rolf Olsen      2 års</t>
  </si>
  <si>
    <t>9 av 13</t>
  </si>
  <si>
    <t>Linda Wigren         s 51</t>
  </si>
  <si>
    <t>Knut Eriksson     2 års</t>
  </si>
  <si>
    <t>5 av 8</t>
  </si>
  <si>
    <t xml:space="preserve">Charlie Lindskog  s 160   </t>
  </si>
  <si>
    <t>skadad ko, ben av tidigare.</t>
  </si>
  <si>
    <t>14 o 7</t>
  </si>
  <si>
    <t>6 o 8</t>
  </si>
  <si>
    <t xml:space="preserve">Bengt Andersson  s 131  </t>
  </si>
  <si>
    <t>10 av 13</t>
  </si>
  <si>
    <t>Anders Jönsson</t>
  </si>
  <si>
    <t>trafik?</t>
  </si>
  <si>
    <t xml:space="preserve"> 5 o 8</t>
  </si>
  <si>
    <t>15 av 12</t>
  </si>
  <si>
    <t>Sören Johansson     s 60</t>
  </si>
  <si>
    <t>Bet 1 kalv 31 jan</t>
  </si>
  <si>
    <t>Leslie Markussen  s52</t>
  </si>
  <si>
    <t>5 o 6</t>
  </si>
  <si>
    <t>Göran Svensson</t>
  </si>
  <si>
    <t>Gösta Knutsson   s 8</t>
  </si>
  <si>
    <t>(4)trafik</t>
  </si>
  <si>
    <t>Björn Klasson       s160</t>
  </si>
  <si>
    <t>Fritz Grendel       s 206</t>
  </si>
  <si>
    <t>24-98</t>
  </si>
  <si>
    <t>Toby Öberg   s 16</t>
  </si>
  <si>
    <t>3 av 4</t>
  </si>
  <si>
    <t>Karl-Erik Larsson</t>
  </si>
  <si>
    <t>8 o 11</t>
  </si>
  <si>
    <t>(8) o (2)</t>
  </si>
  <si>
    <t>Göte Håkansson</t>
  </si>
  <si>
    <t>2 av 5</t>
  </si>
  <si>
    <t xml:space="preserve">Per Fischer  2 års      </t>
  </si>
  <si>
    <t>Ivan Hagvall   s 86</t>
  </si>
  <si>
    <t>Sten Leander  s 176</t>
  </si>
  <si>
    <t>Jan Ola Karlsson  s 238</t>
  </si>
  <si>
    <t>6 o 11</t>
  </si>
  <si>
    <t>9 av 11</t>
  </si>
  <si>
    <t>Peder Tapper         s 76</t>
  </si>
  <si>
    <t>Stefan Tapper     s 192</t>
  </si>
  <si>
    <t>20/2 senast uppdat.</t>
  </si>
  <si>
    <t>Utnyttjandegrad vuxna älgar</t>
  </si>
  <si>
    <t>Kalv</t>
  </si>
  <si>
    <t>Utnyttjandegrad jfr skötselp</t>
  </si>
  <si>
    <t>16st  6 taggar eller mindre</t>
  </si>
  <si>
    <t>Utnyttjandegrad mot tilldelning.</t>
  </si>
  <si>
    <t>Utnyttjandegrad mot planen</t>
  </si>
  <si>
    <t>Enligt skötselplan</t>
  </si>
  <si>
    <t>totalt</t>
  </si>
  <si>
    <t>Utnyttjandegrad jfr skötselplan</t>
  </si>
  <si>
    <t>tj</t>
  </si>
  <si>
    <t>kv</t>
  </si>
  <si>
    <t>1+1</t>
  </si>
  <si>
    <t>1+2</t>
  </si>
  <si>
    <t>k</t>
  </si>
  <si>
    <t>??</t>
  </si>
  <si>
    <t>14-91-18-067-32 84-21-05</t>
  </si>
  <si>
    <t>14-91-18-067-33 84-21-06</t>
  </si>
  <si>
    <t>14-91-18-067-34 84-21-61</t>
  </si>
  <si>
    <t>14-91-18-067-36 84-21-90</t>
  </si>
  <si>
    <t>14-91-18-067-38 84-21-92</t>
  </si>
  <si>
    <t>14-91-18-067-39 84-21-93</t>
  </si>
  <si>
    <t>14-91-18-067-40 84-21-94</t>
  </si>
  <si>
    <t>14-91-18-067-84 84-21-95</t>
  </si>
  <si>
    <t>14-91-18-067-32</t>
  </si>
  <si>
    <t>84-21-05</t>
  </si>
  <si>
    <t>14-91-18-067-33</t>
  </si>
  <si>
    <t>84-21-06</t>
  </si>
  <si>
    <t>14-91-18-067-34</t>
  </si>
  <si>
    <t>84-21-61</t>
  </si>
  <si>
    <t>14-91-18-067-36</t>
  </si>
  <si>
    <t>84-21-90</t>
  </si>
  <si>
    <t>14-91-18-067-38</t>
  </si>
  <si>
    <t>84-21-92</t>
  </si>
  <si>
    <t>14-91-18-067-39</t>
  </si>
  <si>
    <t>84-21-93</t>
  </si>
  <si>
    <t>14-91-18-067-40</t>
  </si>
  <si>
    <t>84-21-94</t>
  </si>
  <si>
    <t>14-91-18-067-84</t>
  </si>
  <si>
    <t>84-21-95</t>
  </si>
  <si>
    <t>Tilldelningsmall för Redvägs älgskötselområde</t>
  </si>
  <si>
    <t>Gamla modulen</t>
  </si>
  <si>
    <t>100 ha</t>
  </si>
  <si>
    <t>120 ha</t>
  </si>
  <si>
    <t>150 ha</t>
  </si>
  <si>
    <t>160 ha</t>
  </si>
  <si>
    <t>200 ha</t>
  </si>
  <si>
    <t>250 ha</t>
  </si>
  <si>
    <t>100-150</t>
  </si>
  <si>
    <t>120-180</t>
  </si>
  <si>
    <t>150-225</t>
  </si>
  <si>
    <t>160-240</t>
  </si>
  <si>
    <t>200-300</t>
  </si>
  <si>
    <t>250-375</t>
  </si>
  <si>
    <t>150-250</t>
  </si>
  <si>
    <t>180-300</t>
  </si>
  <si>
    <t>225-375</t>
  </si>
  <si>
    <t>240-400</t>
  </si>
  <si>
    <t>300-500</t>
  </si>
  <si>
    <t>375-625</t>
  </si>
  <si>
    <t>fri kalv</t>
  </si>
  <si>
    <t>250-350</t>
  </si>
  <si>
    <t>300-420</t>
  </si>
  <si>
    <t>375-525</t>
  </si>
  <si>
    <t>400-560</t>
  </si>
  <si>
    <t>500-700</t>
  </si>
  <si>
    <t>625-875</t>
  </si>
  <si>
    <t>350-450</t>
  </si>
  <si>
    <t>420-540</t>
  </si>
  <si>
    <t>525-675</t>
  </si>
  <si>
    <t>560-720</t>
  </si>
  <si>
    <t>700-900</t>
  </si>
  <si>
    <t>875-1125</t>
  </si>
  <si>
    <t>450-550</t>
  </si>
  <si>
    <t>540-660</t>
  </si>
  <si>
    <t>675-825</t>
  </si>
  <si>
    <t>720-880</t>
  </si>
  <si>
    <t>900-1100</t>
  </si>
  <si>
    <t>1125-1375</t>
  </si>
  <si>
    <t>550-650</t>
  </si>
  <si>
    <t>660-780</t>
  </si>
  <si>
    <t>825-975</t>
  </si>
  <si>
    <t>880-1040</t>
  </si>
  <si>
    <t>1100-1300</t>
  </si>
  <si>
    <t>1375-1625</t>
  </si>
  <si>
    <t>650-750</t>
  </si>
  <si>
    <t>780-900</t>
  </si>
  <si>
    <t>975-1125</t>
  </si>
  <si>
    <t>1040-1200</t>
  </si>
  <si>
    <t>1300-1500</t>
  </si>
  <si>
    <t>1625-1875</t>
  </si>
  <si>
    <t>750-850</t>
  </si>
  <si>
    <t>900-1020</t>
  </si>
  <si>
    <t>1125-1275</t>
  </si>
  <si>
    <t>1200-1360</t>
  </si>
  <si>
    <t>1500-1700</t>
  </si>
  <si>
    <t>1875-2125</t>
  </si>
  <si>
    <t>850-950</t>
  </si>
  <si>
    <t>1020-1140</t>
  </si>
  <si>
    <t>1275-1425</t>
  </si>
  <si>
    <t>1360-1520</t>
  </si>
  <si>
    <t>1700-1900</t>
  </si>
  <si>
    <t>950-1050</t>
  </si>
  <si>
    <t>1140-1260</t>
  </si>
  <si>
    <t>1425-1575</t>
  </si>
  <si>
    <t>1520-1680</t>
  </si>
  <si>
    <t>1900-2100</t>
  </si>
  <si>
    <t>1050-1150</t>
  </si>
  <si>
    <t>1260-1380</t>
  </si>
  <si>
    <t>1575-1725</t>
  </si>
  <si>
    <t>1680-1840</t>
  </si>
  <si>
    <t>2100-2300</t>
  </si>
  <si>
    <t>1150-1250</t>
  </si>
  <si>
    <t>1380-1500</t>
  </si>
  <si>
    <t>1725-1875</t>
  </si>
  <si>
    <t>1840-2000</t>
  </si>
  <si>
    <t>1250-1350</t>
  </si>
  <si>
    <t>1500-1620</t>
  </si>
  <si>
    <t>1875-2025</t>
  </si>
  <si>
    <t>2000-2160</t>
  </si>
  <si>
    <t>1350-1450</t>
  </si>
  <si>
    <t>1620-1740</t>
  </si>
  <si>
    <t>2025-2175</t>
  </si>
  <si>
    <t>1450-1550</t>
  </si>
  <si>
    <t>1740-1860</t>
  </si>
  <si>
    <t>2175-2325</t>
  </si>
  <si>
    <t>1550-1650</t>
  </si>
  <si>
    <t>1860-1980</t>
  </si>
  <si>
    <t>S Söder om R40</t>
  </si>
  <si>
    <t>V Ätradalen</t>
  </si>
  <si>
    <t>N Nordöstra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</si>
</sst>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 &quot;* #,##0&quot;    &quot;;&quot;-&quot;* #,##0&quot;    &quot;;&quot; &quot;* &quot;-&quot;??&quot;    &quot;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2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2" xfId="1" applyFont="1" applyBorder="1"/>
    <xf numFmtId="0" fontId="4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right"/>
    </xf>
    <xf numFmtId="0" fontId="3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49" fontId="3" fillId="0" borderId="0" xfId="1" applyNumberFormat="1" applyFont="1"/>
    <xf numFmtId="0" fontId="3" fillId="0" borderId="8" xfId="1" applyFont="1" applyBorder="1"/>
    <xf numFmtId="0" fontId="3" fillId="0" borderId="0" xfId="1" applyFont="1" applyAlignment="1">
      <alignment horizontal="right"/>
    </xf>
    <xf numFmtId="0" fontId="4" fillId="0" borderId="2" xfId="1" applyFont="1" applyBorder="1"/>
    <xf numFmtId="0" fontId="3" fillId="0" borderId="6" xfId="1" applyFont="1" applyBorder="1"/>
    <xf numFmtId="0" fontId="4" fillId="0" borderId="6" xfId="1" applyFont="1" applyBorder="1"/>
    <xf numFmtId="49" fontId="3" fillId="0" borderId="4" xfId="1" applyNumberFormat="1" applyFont="1" applyBorder="1"/>
    <xf numFmtId="0" fontId="3" fillId="0" borderId="4" xfId="1" applyFont="1" applyBorder="1"/>
    <xf numFmtId="0" fontId="3" fillId="0" borderId="7" xfId="1" applyFont="1" applyBorder="1"/>
    <xf numFmtId="0" fontId="4" fillId="0" borderId="6" xfId="1" applyFont="1" applyBorder="1" applyAlignment="1">
      <alignment horizontal="center"/>
    </xf>
    <xf numFmtId="14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0" xfId="1" applyFont="1"/>
    <xf numFmtId="0" fontId="4" fillId="0" borderId="7" xfId="1" applyFont="1" applyBorder="1"/>
    <xf numFmtId="0" fontId="16" fillId="0" borderId="2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7" fillId="0" borderId="6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8" fillId="0" borderId="1" xfId="3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9" xfId="1" applyFont="1" applyBorder="1"/>
    <xf numFmtId="0" fontId="4" fillId="0" borderId="7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9" fontId="13" fillId="0" borderId="0" xfId="4" applyFont="1"/>
    <xf numFmtId="0" fontId="18" fillId="0" borderId="11" xfId="0" applyFont="1" applyBorder="1" applyAlignment="1">
      <alignment horizontal="center" wrapText="1"/>
    </xf>
    <xf numFmtId="0" fontId="0" fillId="0" borderId="11" xfId="0" applyBorder="1"/>
    <xf numFmtId="9" fontId="13" fillId="0" borderId="0" xfId="4" applyFont="1" applyAlignment="1">
      <alignment horizontal="center"/>
    </xf>
    <xf numFmtId="164" fontId="0" fillId="0" borderId="0" xfId="0" applyNumberFormat="1"/>
    <xf numFmtId="0" fontId="14" fillId="0" borderId="0" xfId="0" applyFont="1" applyAlignment="1">
      <alignment horizontal="center"/>
    </xf>
    <xf numFmtId="9" fontId="14" fillId="0" borderId="0" xfId="4" applyFont="1" applyAlignment="1">
      <alignment horizontal="center"/>
    </xf>
    <xf numFmtId="0" fontId="14" fillId="0" borderId="0" xfId="0" applyFont="1" applyAlignment="1">
      <alignment horizontal="center" wrapText="1"/>
    </xf>
    <xf numFmtId="0" fontId="19" fillId="2" borderId="0" xfId="0" applyFont="1" applyFill="1" applyAlignment="1">
      <alignment wrapText="1"/>
    </xf>
    <xf numFmtId="9" fontId="20" fillId="0" borderId="0" xfId="4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9" fontId="14" fillId="0" borderId="3" xfId="4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2" fontId="14" fillId="0" borderId="0" xfId="4" applyNumberFormat="1" applyFont="1" applyAlignment="1">
      <alignment horizontal="center"/>
    </xf>
    <xf numFmtId="9" fontId="14" fillId="0" borderId="0" xfId="4" applyFont="1"/>
    <xf numFmtId="0" fontId="14" fillId="0" borderId="0" xfId="0" applyFont="1"/>
    <xf numFmtId="0" fontId="20" fillId="0" borderId="0" xfId="0" applyFont="1"/>
    <xf numFmtId="0" fontId="17" fillId="0" borderId="0" xfId="1" applyFont="1" applyAlignment="1">
      <alignment horizontal="center"/>
    </xf>
    <xf numFmtId="0" fontId="19" fillId="0" borderId="0" xfId="0" applyFont="1" applyAlignment="1">
      <alignment wrapText="1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3" fillId="0" borderId="0" xfId="3" applyFont="1" applyAlignment="1">
      <alignment horizontal="left" wrapText="1"/>
    </xf>
    <xf numFmtId="0" fontId="9" fillId="0" borderId="3" xfId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1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3" borderId="0" xfId="0" applyFont="1" applyFill="1" applyAlignment="1">
      <alignment horizontal="right"/>
    </xf>
    <xf numFmtId="0" fontId="11" fillId="0" borderId="0" xfId="0" applyFont="1"/>
    <xf numFmtId="0" fontId="3" fillId="0" borderId="2" xfId="1" applyFont="1" applyBorder="1" applyAlignment="1">
      <alignment horizontal="center"/>
    </xf>
    <xf numFmtId="10" fontId="4" fillId="0" borderId="2" xfId="1" applyNumberFormat="1" applyFont="1" applyBorder="1" applyAlignment="1">
      <alignment horizontal="center"/>
    </xf>
    <xf numFmtId="9" fontId="4" fillId="0" borderId="2" xfId="1" applyNumberFormat="1" applyFont="1" applyBorder="1" applyAlignment="1">
      <alignment horizontal="center"/>
    </xf>
    <xf numFmtId="9" fontId="4" fillId="0" borderId="0" xfId="1" applyNumberFormat="1" applyFont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2" fillId="2" borderId="0" xfId="0" applyFont="1" applyFill="1" applyAlignment="1">
      <alignment wrapText="1"/>
    </xf>
    <xf numFmtId="9" fontId="23" fillId="0" borderId="0" xfId="4" applyFont="1" applyAlignment="1">
      <alignment horizontal="center"/>
    </xf>
    <xf numFmtId="16" fontId="3" fillId="0" borderId="0" xfId="1" applyNumberFormat="1" applyFont="1"/>
    <xf numFmtId="0" fontId="4" fillId="0" borderId="0" xfId="1" quotePrefix="1" applyFont="1"/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1" applyFont="1" applyAlignment="1">
      <alignment horizontal="center"/>
    </xf>
    <xf numFmtId="0" fontId="15" fillId="0" borderId="0" xfId="0" applyFont="1"/>
    <xf numFmtId="0" fontId="21" fillId="0" borderId="3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23" fillId="0" borderId="0" xfId="0" applyFont="1"/>
    <xf numFmtId="49" fontId="17" fillId="0" borderId="4" xfId="1" applyNumberFormat="1" applyFont="1" applyBorder="1"/>
    <xf numFmtId="0" fontId="17" fillId="0" borderId="4" xfId="1" applyFont="1" applyBorder="1"/>
    <xf numFmtId="0" fontId="17" fillId="0" borderId="7" xfId="1" applyFont="1" applyBorder="1"/>
    <xf numFmtId="0" fontId="16" fillId="0" borderId="7" xfId="1" applyFont="1" applyBorder="1" applyAlignment="1">
      <alignment horizontal="center"/>
    </xf>
    <xf numFmtId="0" fontId="25" fillId="0" borderId="0" xfId="0" applyFont="1" applyAlignment="1">
      <alignment wrapText="1"/>
    </xf>
    <xf numFmtId="0" fontId="21" fillId="0" borderId="10" xfId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0" fillId="4" borderId="0" xfId="0" applyFill="1"/>
    <xf numFmtId="0" fontId="3" fillId="4" borderId="0" xfId="1" applyFont="1" applyFill="1"/>
    <xf numFmtId="0" fontId="0" fillId="0" borderId="6" xfId="0" applyBorder="1"/>
    <xf numFmtId="0" fontId="21" fillId="0" borderId="6" xfId="0" applyFont="1" applyBorder="1" applyAlignment="1">
      <alignment horizontal="center"/>
    </xf>
    <xf numFmtId="0" fontId="0" fillId="0" borderId="2" xfId="0" applyBorder="1"/>
    <xf numFmtId="0" fontId="21" fillId="0" borderId="2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" fontId="2" fillId="0" borderId="0" xfId="1" applyNumberFormat="1" applyFont="1"/>
    <xf numFmtId="1" fontId="4" fillId="0" borderId="6" xfId="1" applyNumberFormat="1" applyFont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1" fontId="3" fillId="4" borderId="0" xfId="1" applyNumberFormat="1" applyFont="1" applyFill="1"/>
    <xf numFmtId="1" fontId="28" fillId="4" borderId="0" xfId="0" applyNumberFormat="1" applyFont="1" applyFill="1"/>
    <xf numFmtId="1" fontId="28" fillId="0" borderId="0" xfId="0" applyNumberFormat="1" applyFont="1"/>
    <xf numFmtId="1" fontId="0" fillId="0" borderId="0" xfId="0" applyNumberFormat="1"/>
    <xf numFmtId="0" fontId="28" fillId="0" borderId="2" xfId="0" applyFont="1" applyBorder="1" applyAlignment="1">
      <alignment horizontal="center"/>
    </xf>
    <xf numFmtId="1" fontId="28" fillId="0" borderId="5" xfId="0" applyNumberFormat="1" applyFont="1" applyBorder="1"/>
    <xf numFmtId="1" fontId="4" fillId="0" borderId="13" xfId="1" applyNumberFormat="1" applyFont="1" applyBorder="1"/>
    <xf numFmtId="1" fontId="4" fillId="0" borderId="0" xfId="1" applyNumberFormat="1" applyFont="1" applyAlignment="1">
      <alignment horizontal="center"/>
    </xf>
    <xf numFmtId="0" fontId="29" fillId="0" borderId="14" xfId="0" applyFont="1" applyBorder="1"/>
    <xf numFmtId="49" fontId="8" fillId="0" borderId="14" xfId="0" applyNumberFormat="1" applyFont="1" applyBorder="1"/>
    <xf numFmtId="49" fontId="21" fillId="0" borderId="14" xfId="0" applyNumberFormat="1" applyFont="1" applyBorder="1" applyAlignment="1">
      <alignment horizontal="left"/>
    </xf>
    <xf numFmtId="49" fontId="21" fillId="0" borderId="14" xfId="0" applyNumberFormat="1" applyFont="1" applyBorder="1"/>
    <xf numFmtId="49" fontId="8" fillId="0" borderId="14" xfId="0" applyNumberFormat="1" applyFont="1" applyBorder="1" applyAlignment="1">
      <alignment horizontal="left" wrapText="1"/>
    </xf>
    <xf numFmtId="49" fontId="8" fillId="0" borderId="15" xfId="0" applyNumberFormat="1" applyFont="1" applyBorder="1"/>
    <xf numFmtId="49" fontId="21" fillId="0" borderId="15" xfId="0" applyNumberFormat="1" applyFont="1" applyBorder="1" applyAlignment="1">
      <alignment horizontal="left"/>
    </xf>
    <xf numFmtId="0" fontId="29" fillId="0" borderId="15" xfId="0" applyFont="1" applyBorder="1"/>
    <xf numFmtId="0" fontId="0" fillId="0" borderId="14" xfId="0" applyBorder="1"/>
    <xf numFmtId="0" fontId="21" fillId="0" borderId="16" xfId="0" applyFont="1" applyBorder="1"/>
    <xf numFmtId="14" fontId="21" fillId="0" borderId="17" xfId="0" applyNumberFormat="1" applyFont="1" applyBorder="1" applyAlignment="1">
      <alignment horizontal="left"/>
    </xf>
    <xf numFmtId="0" fontId="21" fillId="0" borderId="17" xfId="0" applyFont="1" applyBorder="1" applyAlignment="1">
      <alignment horizontal="right"/>
    </xf>
    <xf numFmtId="0" fontId="21" fillId="0" borderId="17" xfId="1" applyFont="1" applyBorder="1" applyAlignment="1">
      <alignment horizontal="center"/>
    </xf>
    <xf numFmtId="0" fontId="21" fillId="0" borderId="18" xfId="1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0" xfId="1" applyFont="1" applyAlignment="1">
      <alignment horizontal="center"/>
    </xf>
    <xf numFmtId="49" fontId="21" fillId="0" borderId="17" xfId="0" applyNumberFormat="1" applyFont="1" applyBorder="1" applyAlignment="1">
      <alignment horizontal="right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5" borderId="1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29" fillId="0" borderId="16" xfId="0" applyFont="1" applyBorder="1"/>
    <xf numFmtId="0" fontId="29" fillId="0" borderId="18" xfId="0" applyFont="1" applyBorder="1"/>
    <xf numFmtId="0" fontId="0" fillId="0" borderId="22" xfId="0" applyBorder="1"/>
    <xf numFmtId="0" fontId="0" fillId="0" borderId="23" xfId="0" applyBorder="1"/>
    <xf numFmtId="0" fontId="0" fillId="7" borderId="22" xfId="0" applyFill="1" applyBorder="1"/>
    <xf numFmtId="0" fontId="0" fillId="7" borderId="23" xfId="0" applyFill="1" applyBorder="1"/>
    <xf numFmtId="0" fontId="0" fillId="7" borderId="0" xfId="0" applyFill="1"/>
    <xf numFmtId="0" fontId="0" fillId="7" borderId="24" xfId="0" applyFill="1" applyBorder="1"/>
    <xf numFmtId="0" fontId="0" fillId="7" borderId="25" xfId="0" applyFill="1" applyBorder="1"/>
    <xf numFmtId="0" fontId="0" fillId="7" borderId="4" xfId="0" applyFill="1" applyBorder="1"/>
    <xf numFmtId="0" fontId="0" fillId="7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9" fontId="8" fillId="5" borderId="14" xfId="0" applyNumberFormat="1" applyFont="1" applyFill="1" applyBorder="1"/>
    <xf numFmtId="0" fontId="0" fillId="5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21" fillId="0" borderId="35" xfId="0" applyFont="1" applyBorder="1"/>
    <xf numFmtId="49" fontId="21" fillId="0" borderId="15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5" borderId="14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right"/>
    </xf>
    <xf numFmtId="49" fontId="21" fillId="0" borderId="10" xfId="0" applyNumberFormat="1" applyFont="1" applyBorder="1" applyAlignment="1">
      <alignment horizontal="right" wrapText="1"/>
    </xf>
    <xf numFmtId="0" fontId="21" fillId="0" borderId="36" xfId="1" applyFont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49" fontId="8" fillId="0" borderId="37" xfId="0" applyNumberFormat="1" applyFont="1" applyBorder="1"/>
    <xf numFmtId="49" fontId="21" fillId="0" borderId="37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left"/>
    </xf>
    <xf numFmtId="49" fontId="21" fillId="0" borderId="37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14" fontId="21" fillId="0" borderId="39" xfId="0" applyNumberFormat="1" applyFont="1" applyBorder="1" applyAlignment="1">
      <alignment horizontal="left"/>
    </xf>
    <xf numFmtId="49" fontId="8" fillId="0" borderId="40" xfId="0" applyNumberFormat="1" applyFont="1" applyBorder="1"/>
    <xf numFmtId="49" fontId="21" fillId="0" borderId="40" xfId="0" applyNumberFormat="1" applyFont="1" applyBorder="1" applyAlignment="1">
      <alignment horizontal="center"/>
    </xf>
    <xf numFmtId="49" fontId="21" fillId="0" borderId="40" xfId="0" applyNumberFormat="1" applyFont="1" applyBorder="1" applyAlignment="1">
      <alignment horizontal="left"/>
    </xf>
    <xf numFmtId="0" fontId="0" fillId="0" borderId="37" xfId="0" applyBorder="1"/>
    <xf numFmtId="49" fontId="8" fillId="0" borderId="41" xfId="0" applyNumberFormat="1" applyFont="1" applyBorder="1"/>
    <xf numFmtId="49" fontId="8" fillId="0" borderId="42" xfId="0" applyNumberFormat="1" applyFont="1" applyBorder="1"/>
    <xf numFmtId="49" fontId="8" fillId="0" borderId="42" xfId="0" applyNumberFormat="1" applyFont="1" applyBorder="1" applyAlignment="1">
      <alignment horizontal="left" wrapText="1"/>
    </xf>
    <xf numFmtId="49" fontId="21" fillId="0" borderId="43" xfId="0" applyNumberFormat="1" applyFont="1" applyBorder="1" applyAlignment="1">
      <alignment horizontal="right" wrapText="1"/>
    </xf>
    <xf numFmtId="0" fontId="21" fillId="0" borderId="43" xfId="0" applyFont="1" applyBorder="1" applyAlignment="1">
      <alignment horizontal="right"/>
    </xf>
    <xf numFmtId="0" fontId="21" fillId="0" borderId="43" xfId="1" applyFont="1" applyBorder="1" applyAlignment="1">
      <alignment horizontal="center"/>
    </xf>
    <xf numFmtId="0" fontId="21" fillId="0" borderId="44" xfId="1" applyFont="1" applyBorder="1" applyAlignment="1">
      <alignment horizontal="center"/>
    </xf>
    <xf numFmtId="165" fontId="0" fillId="0" borderId="37" xfId="0" applyNumberForma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37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165" fontId="0" fillId="0" borderId="0" xfId="0" applyNumberFormat="1"/>
    <xf numFmtId="0" fontId="0" fillId="9" borderId="37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9" borderId="0" xfId="0" applyFill="1"/>
    <xf numFmtId="49" fontId="21" fillId="9" borderId="37" xfId="0" applyNumberFormat="1" applyFont="1" applyFill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10" borderId="56" xfId="0" applyFill="1" applyBorder="1"/>
    <xf numFmtId="0" fontId="0" fillId="10" borderId="37" xfId="0" applyFill="1" applyBorder="1"/>
    <xf numFmtId="0" fontId="0" fillId="10" borderId="69" xfId="0" applyFill="1" applyBorder="1"/>
    <xf numFmtId="0" fontId="30" fillId="0" borderId="0" xfId="0" applyFont="1"/>
    <xf numFmtId="0" fontId="29" fillId="0" borderId="37" xfId="0" applyFont="1" applyBorder="1"/>
    <xf numFmtId="0" fontId="0" fillId="0" borderId="42" xfId="0" applyBorder="1"/>
    <xf numFmtId="0" fontId="0" fillId="0" borderId="69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71" xfId="0" applyBorder="1"/>
    <xf numFmtId="0" fontId="0" fillId="0" borderId="37" xfId="0" applyBorder="1" applyAlignment="1">
      <alignment vertical="top"/>
    </xf>
    <xf numFmtId="0" fontId="0" fillId="0" borderId="69" xfId="0" applyBorder="1" applyAlignment="1">
      <alignment vertical="top"/>
    </xf>
    <xf numFmtId="0" fontId="21" fillId="0" borderId="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0" fillId="10" borderId="56" xfId="0" applyNumberFormat="1" applyFill="1" applyBorder="1"/>
    <xf numFmtId="164" fontId="0" fillId="10" borderId="37" xfId="0" applyNumberFormat="1" applyFill="1" applyBorder="1"/>
    <xf numFmtId="164" fontId="0" fillId="10" borderId="69" xfId="0" applyNumberFormat="1" applyFill="1" applyBorder="1"/>
    <xf numFmtId="0" fontId="23" fillId="0" borderId="0" xfId="0" applyFont="1" applyAlignment="1"/>
    <xf numFmtId="0" fontId="23" fillId="0" borderId="9" xfId="0" applyFont="1" applyBorder="1" applyAlignment="1"/>
    <xf numFmtId="0" fontId="0" fillId="0" borderId="0" xfId="0" applyAlignment="1"/>
    <xf numFmtId="0" fontId="0" fillId="0" borderId="9" xfId="0" applyBorder="1" applyAlignmen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Blad1" xfId="3" xr:uid="{00000000-0005-0000-0000-000003000000}"/>
    <cellStyle name="Procent" xfId="4" builtinId="5"/>
    <cellStyle name="Pro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usareal_2022-2024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ammanfattning"/>
      <sheetName val="DATA"/>
      <sheetName val="Fakta  Fördelning"/>
      <sheetName val="2019-2022"/>
      <sheetName val="22-24 alla lag"/>
      <sheetName val="Norr 22-24"/>
      <sheetName val="Söder R40 22-24"/>
      <sheetName val="Västra 22-24"/>
    </sheetNames>
    <sheetDataSet>
      <sheetData sheetId="0"/>
      <sheetData sheetId="1"/>
      <sheetData sheetId="2"/>
      <sheetData sheetId="3"/>
      <sheetData sheetId="4">
        <row r="3">
          <cell r="B3" t="str">
            <v xml:space="preserve">Sammanställning </v>
          </cell>
        </row>
        <row r="4">
          <cell r="B4"/>
          <cell r="C4" t="str">
            <v>Modul</v>
          </cell>
          <cell r="D4" t="str">
            <v>Antal älg</v>
          </cell>
          <cell r="E4"/>
          <cell r="F4"/>
          <cell r="H4" t="str">
            <v>Avvikelse</v>
          </cell>
          <cell r="I4" t="str">
            <v>Hektar / Älg</v>
          </cell>
          <cell r="J4" t="str">
            <v>Areal</v>
          </cell>
        </row>
        <row r="5">
          <cell r="A5">
            <v>2022</v>
          </cell>
          <cell r="B5" t="str">
            <v>N</v>
          </cell>
          <cell r="C5">
            <v>700</v>
          </cell>
          <cell r="D5">
            <v>13</v>
          </cell>
          <cell r="E5">
            <v>0</v>
          </cell>
          <cell r="F5">
            <v>0</v>
          </cell>
          <cell r="G5">
            <v>13</v>
          </cell>
          <cell r="H5">
            <v>0</v>
          </cell>
          <cell r="I5">
            <v>1477.6007692307694</v>
          </cell>
          <cell r="J5">
            <v>19208.810000000001</v>
          </cell>
        </row>
        <row r="6">
          <cell r="A6">
            <v>2023</v>
          </cell>
          <cell r="B6" t="str">
            <v>N</v>
          </cell>
          <cell r="C6">
            <v>1025</v>
          </cell>
          <cell r="D6">
            <v>13</v>
          </cell>
          <cell r="E6">
            <v>0</v>
          </cell>
          <cell r="F6">
            <v>0</v>
          </cell>
          <cell r="G6">
            <v>13</v>
          </cell>
          <cell r="H6">
            <v>0</v>
          </cell>
          <cell r="I6">
            <v>1477.6007692307694</v>
          </cell>
          <cell r="J6">
            <v>19208.810000000001</v>
          </cell>
        </row>
        <row r="7">
          <cell r="A7">
            <v>2024</v>
          </cell>
          <cell r="B7" t="str">
            <v>N</v>
          </cell>
          <cell r="C7">
            <v>1225</v>
          </cell>
          <cell r="D7">
            <v>12</v>
          </cell>
          <cell r="E7">
            <v>0</v>
          </cell>
          <cell r="F7">
            <v>0</v>
          </cell>
          <cell r="G7">
            <v>13</v>
          </cell>
          <cell r="H7">
            <v>-1</v>
          </cell>
          <cell r="I7">
            <v>1600.7341666666669</v>
          </cell>
          <cell r="J7">
            <v>19208.810000000001</v>
          </cell>
        </row>
        <row r="8">
          <cell r="A8">
            <v>2022</v>
          </cell>
          <cell r="B8" t="str">
            <v>S</v>
          </cell>
          <cell r="C8">
            <v>500</v>
          </cell>
          <cell r="D8">
            <v>12</v>
          </cell>
          <cell r="E8">
            <v>0</v>
          </cell>
          <cell r="F8">
            <v>0</v>
          </cell>
          <cell r="G8">
            <v>12</v>
          </cell>
          <cell r="H8">
            <v>0</v>
          </cell>
          <cell r="I8">
            <v>901.48249999999973</v>
          </cell>
          <cell r="J8">
            <v>10817.789999999997</v>
          </cell>
        </row>
        <row r="9">
          <cell r="A9">
            <v>2023</v>
          </cell>
          <cell r="B9" t="str">
            <v>S</v>
          </cell>
          <cell r="C9">
            <v>725</v>
          </cell>
          <cell r="D9">
            <v>13</v>
          </cell>
          <cell r="E9">
            <v>0</v>
          </cell>
          <cell r="F9">
            <v>0</v>
          </cell>
          <cell r="G9">
            <v>12</v>
          </cell>
          <cell r="H9">
            <v>1</v>
          </cell>
          <cell r="I9">
            <v>832.13769230769208</v>
          </cell>
          <cell r="J9">
            <v>10817.789999999997</v>
          </cell>
        </row>
        <row r="10">
          <cell r="A10">
            <v>2024</v>
          </cell>
          <cell r="B10" t="str">
            <v>S</v>
          </cell>
          <cell r="C10">
            <v>850</v>
          </cell>
          <cell r="D10">
            <v>11</v>
          </cell>
          <cell r="E10">
            <v>0</v>
          </cell>
          <cell r="F10">
            <v>0</v>
          </cell>
          <cell r="G10">
            <v>12</v>
          </cell>
          <cell r="H10">
            <v>-1</v>
          </cell>
          <cell r="I10">
            <v>983.43545454545426</v>
          </cell>
          <cell r="J10">
            <v>10817.789999999997</v>
          </cell>
        </row>
        <row r="11">
          <cell r="A11">
            <v>2022</v>
          </cell>
          <cell r="B11" t="str">
            <v>V</v>
          </cell>
          <cell r="C11">
            <v>675</v>
          </cell>
          <cell r="D11">
            <v>16</v>
          </cell>
          <cell r="E11">
            <v>0</v>
          </cell>
          <cell r="F11">
            <v>0</v>
          </cell>
          <cell r="G11">
            <v>16</v>
          </cell>
          <cell r="H11">
            <v>0</v>
          </cell>
          <cell r="I11">
            <v>1137.0912499999999</v>
          </cell>
          <cell r="J11">
            <v>18193.46</v>
          </cell>
        </row>
        <row r="12">
          <cell r="A12">
            <v>2023</v>
          </cell>
          <cell r="B12" t="str">
            <v>V</v>
          </cell>
          <cell r="C12">
            <v>875</v>
          </cell>
          <cell r="D12">
            <v>16</v>
          </cell>
          <cell r="E12">
            <v>0</v>
          </cell>
          <cell r="F12">
            <v>0</v>
          </cell>
          <cell r="G12">
            <v>16</v>
          </cell>
          <cell r="H12">
            <v>0</v>
          </cell>
          <cell r="I12">
            <v>1137.0912499999999</v>
          </cell>
          <cell r="J12">
            <v>18193.46</v>
          </cell>
        </row>
        <row r="13">
          <cell r="A13">
            <v>2024</v>
          </cell>
          <cell r="B13" t="str">
            <v>V</v>
          </cell>
          <cell r="C13">
            <v>1075</v>
          </cell>
          <cell r="D13">
            <v>16</v>
          </cell>
          <cell r="E13">
            <v>0</v>
          </cell>
          <cell r="F13">
            <v>0</v>
          </cell>
          <cell r="G13">
            <v>16</v>
          </cell>
          <cell r="H13">
            <v>0</v>
          </cell>
          <cell r="I13">
            <v>1137.0912499999999</v>
          </cell>
          <cell r="J13">
            <v>18193.46</v>
          </cell>
        </row>
        <row r="14">
          <cell r="A14"/>
          <cell r="B14"/>
          <cell r="C14" t="str">
            <v xml:space="preserve">Total </v>
          </cell>
          <cell r="D14">
            <v>39</v>
          </cell>
          <cell r="E14"/>
          <cell r="F14"/>
          <cell r="G14">
            <v>41</v>
          </cell>
          <cell r="H14"/>
          <cell r="I14"/>
          <cell r="J14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200F-E644-46B4-8544-969B4E01F196}">
  <dimension ref="B1:Q110"/>
  <sheetViews>
    <sheetView tabSelected="1" workbookViewId="0">
      <selection activeCell="J4" sqref="J4"/>
    </sheetView>
  </sheetViews>
  <sheetFormatPr defaultRowHeight="15"/>
  <cols>
    <col min="4" max="4" width="19" bestFit="1" customWidth="1"/>
    <col min="5" max="5" width="27.140625" customWidth="1"/>
    <col min="6" max="6" width="16.85546875" customWidth="1"/>
    <col min="7" max="7" width="18.85546875" customWidth="1"/>
    <col min="11" max="11" width="10.7109375" customWidth="1"/>
    <col min="12" max="12" width="20.42578125" customWidth="1"/>
    <col min="13" max="13" width="26" bestFit="1" customWidth="1"/>
    <col min="15" max="15" width="12.5703125" bestFit="1" customWidth="1"/>
  </cols>
  <sheetData>
    <row r="1" spans="3:12">
      <c r="C1" s="143"/>
      <c r="D1" s="143" t="s">
        <v>0</v>
      </c>
      <c r="E1" s="143" t="s">
        <v>1</v>
      </c>
      <c r="F1" s="143" t="s">
        <v>2</v>
      </c>
    </row>
    <row r="2" spans="3:12">
      <c r="D2" s="203" t="s">
        <v>3</v>
      </c>
      <c r="E2" s="204" t="s">
        <v>4</v>
      </c>
      <c r="F2" s="205"/>
      <c r="G2" s="206"/>
    </row>
    <row r="3" spans="3:12">
      <c r="D3" s="207" t="s">
        <v>5</v>
      </c>
      <c r="E3" s="133" t="s">
        <v>6</v>
      </c>
      <c r="F3" s="161" t="s">
        <v>7</v>
      </c>
      <c r="G3" s="208"/>
    </row>
    <row r="4" spans="3:12">
      <c r="D4" s="207" t="s">
        <v>5</v>
      </c>
      <c r="E4" s="133" t="s">
        <v>8</v>
      </c>
      <c r="F4" s="161" t="s">
        <v>9</v>
      </c>
      <c r="G4" s="208"/>
    </row>
    <row r="5" spans="3:12">
      <c r="D5" s="207" t="s">
        <v>5</v>
      </c>
      <c r="E5" s="133" t="s">
        <v>10</v>
      </c>
      <c r="F5" s="161"/>
      <c r="G5" s="208"/>
    </row>
    <row r="6" spans="3:12">
      <c r="D6" s="207" t="s">
        <v>5</v>
      </c>
      <c r="E6" s="210" t="s">
        <v>11</v>
      </c>
      <c r="F6" s="211"/>
      <c r="G6" s="212"/>
    </row>
    <row r="8" spans="3:12">
      <c r="D8" t="str">
        <f>'[1]22-24 alla lag'!B3</f>
        <v xml:space="preserve">Sammanställning </v>
      </c>
    </row>
    <row r="9" spans="3:12">
      <c r="C9" s="231"/>
      <c r="D9" s="232">
        <f>'[1]22-24 alla lag'!B4</f>
        <v>0</v>
      </c>
      <c r="E9" s="232" t="str">
        <f>'[1]22-24 alla lag'!C4</f>
        <v>Modul</v>
      </c>
      <c r="F9" s="232" t="str">
        <f>'[1]22-24 alla lag'!D4</f>
        <v>Antal älg</v>
      </c>
      <c r="G9" s="232">
        <f>'[1]22-24 alla lag'!E4</f>
        <v>0</v>
      </c>
      <c r="H9" s="232">
        <f>'[1]22-24 alla lag'!F4</f>
        <v>0</v>
      </c>
      <c r="I9" s="232" t="s">
        <v>12</v>
      </c>
      <c r="J9" s="233" t="str">
        <f>'[1]22-24 alla lag'!H4</f>
        <v>Avvikelse</v>
      </c>
      <c r="K9" s="233" t="str">
        <f>'[1]22-24 alla lag'!I4</f>
        <v>Hektar / Älg</v>
      </c>
      <c r="L9" s="233" t="str">
        <f>'[1]22-24 alla lag'!J4</f>
        <v>Areal</v>
      </c>
    </row>
    <row r="10" spans="3:12">
      <c r="C10" s="214">
        <f>'[1]22-24 alla lag'!A5</f>
        <v>2022</v>
      </c>
      <c r="D10" s="215" t="str">
        <f>'[1]22-24 alla lag'!B5</f>
        <v>N</v>
      </c>
      <c r="E10" s="237">
        <f>'[1]22-24 alla lag'!C5</f>
        <v>700</v>
      </c>
      <c r="F10" s="215">
        <f>'[1]22-24 alla lag'!D5</f>
        <v>13</v>
      </c>
      <c r="G10" s="237">
        <f>'[1]22-24 alla lag'!E5</f>
        <v>0</v>
      </c>
      <c r="H10" s="215">
        <f>'[1]22-24 alla lag'!F5</f>
        <v>0</v>
      </c>
      <c r="I10" s="237">
        <f>'[1]22-24 alla lag'!G5</f>
        <v>13</v>
      </c>
      <c r="J10" s="215">
        <f>'[1]22-24 alla lag'!H5</f>
        <v>0</v>
      </c>
      <c r="K10" s="258">
        <f>'[1]22-24 alla lag'!I5</f>
        <v>1477.6007692307694</v>
      </c>
      <c r="L10" s="216">
        <f>'[1]22-24 alla lag'!J5</f>
        <v>19208.810000000001</v>
      </c>
    </row>
    <row r="11" spans="3:12">
      <c r="C11" s="217">
        <f>'[1]22-24 alla lag'!A6</f>
        <v>2023</v>
      </c>
      <c r="D11" s="194" t="str">
        <f>'[1]22-24 alla lag'!B6</f>
        <v>N</v>
      </c>
      <c r="E11" s="238">
        <f>'[1]22-24 alla lag'!C6</f>
        <v>1025</v>
      </c>
      <c r="F11" s="194">
        <f>'[1]22-24 alla lag'!D6</f>
        <v>13</v>
      </c>
      <c r="G11" s="238">
        <f>'[1]22-24 alla lag'!E6</f>
        <v>0</v>
      </c>
      <c r="H11" s="194">
        <f>'[1]22-24 alla lag'!F6</f>
        <v>0</v>
      </c>
      <c r="I11" s="238">
        <f>'[1]22-24 alla lag'!G6</f>
        <v>13</v>
      </c>
      <c r="J11" s="194">
        <f>'[1]22-24 alla lag'!H6</f>
        <v>0</v>
      </c>
      <c r="K11" s="259">
        <f>'[1]22-24 alla lag'!I6</f>
        <v>1477.6007692307694</v>
      </c>
      <c r="L11" s="218">
        <f>'[1]22-24 alla lag'!J6</f>
        <v>19208.810000000001</v>
      </c>
    </row>
    <row r="12" spans="3:12">
      <c r="C12" s="234">
        <f>'[1]22-24 alla lag'!A7</f>
        <v>2024</v>
      </c>
      <c r="D12" s="235" t="str">
        <f>'[1]22-24 alla lag'!B7</f>
        <v>N</v>
      </c>
      <c r="E12" s="239">
        <f>'[1]22-24 alla lag'!C7</f>
        <v>1225</v>
      </c>
      <c r="F12" s="235">
        <f>'[1]22-24 alla lag'!D7</f>
        <v>12</v>
      </c>
      <c r="G12" s="239">
        <f>'[1]22-24 alla lag'!E7</f>
        <v>0</v>
      </c>
      <c r="H12" s="235">
        <f>'[1]22-24 alla lag'!F7</f>
        <v>0</v>
      </c>
      <c r="I12" s="239">
        <f>'[1]22-24 alla lag'!G7</f>
        <v>13</v>
      </c>
      <c r="J12" s="235">
        <f>'[1]22-24 alla lag'!H7</f>
        <v>-1</v>
      </c>
      <c r="K12" s="260">
        <f>'[1]22-24 alla lag'!I7</f>
        <v>1600.7341666666669</v>
      </c>
      <c r="L12" s="236">
        <f>'[1]22-24 alla lag'!J7</f>
        <v>19208.810000000001</v>
      </c>
    </row>
    <row r="13" spans="3:12">
      <c r="C13" s="214">
        <f>'[1]22-24 alla lag'!A8</f>
        <v>2022</v>
      </c>
      <c r="D13" s="215" t="str">
        <f>'[1]22-24 alla lag'!B8</f>
        <v>S</v>
      </c>
      <c r="E13" s="237">
        <f>'[1]22-24 alla lag'!C8</f>
        <v>500</v>
      </c>
      <c r="F13" s="215">
        <f>'[1]22-24 alla lag'!D8</f>
        <v>12</v>
      </c>
      <c r="G13" s="237">
        <f>'[1]22-24 alla lag'!E8</f>
        <v>0</v>
      </c>
      <c r="H13" s="215">
        <f>'[1]22-24 alla lag'!F8</f>
        <v>0</v>
      </c>
      <c r="I13" s="237">
        <f>'[1]22-24 alla lag'!G8</f>
        <v>12</v>
      </c>
      <c r="J13" s="215">
        <f>'[1]22-24 alla lag'!H8</f>
        <v>0</v>
      </c>
      <c r="K13" s="258">
        <f>'[1]22-24 alla lag'!I8</f>
        <v>901.48249999999973</v>
      </c>
      <c r="L13" s="216">
        <f>'[1]22-24 alla lag'!J8</f>
        <v>10817.789999999997</v>
      </c>
    </row>
    <row r="14" spans="3:12">
      <c r="C14" s="217">
        <f>'[1]22-24 alla lag'!A9</f>
        <v>2023</v>
      </c>
      <c r="D14" s="194" t="str">
        <f>'[1]22-24 alla lag'!B9</f>
        <v>S</v>
      </c>
      <c r="E14" s="238">
        <f>'[1]22-24 alla lag'!C9</f>
        <v>725</v>
      </c>
      <c r="F14" s="194">
        <f>'[1]22-24 alla lag'!D9</f>
        <v>13</v>
      </c>
      <c r="G14" s="238">
        <f>'[1]22-24 alla lag'!E9</f>
        <v>0</v>
      </c>
      <c r="H14" s="194">
        <f>'[1]22-24 alla lag'!F9</f>
        <v>0</v>
      </c>
      <c r="I14" s="238">
        <f>'[1]22-24 alla lag'!G9</f>
        <v>12</v>
      </c>
      <c r="J14" s="194">
        <f>'[1]22-24 alla lag'!H9</f>
        <v>1</v>
      </c>
      <c r="K14" s="259">
        <f>'[1]22-24 alla lag'!I9</f>
        <v>832.13769230769208</v>
      </c>
      <c r="L14" s="218">
        <f>'[1]22-24 alla lag'!J9</f>
        <v>10817.789999999997</v>
      </c>
    </row>
    <row r="15" spans="3:12">
      <c r="C15" s="234">
        <f>'[1]22-24 alla lag'!A10</f>
        <v>2024</v>
      </c>
      <c r="D15" s="235" t="str">
        <f>'[1]22-24 alla lag'!B10</f>
        <v>S</v>
      </c>
      <c r="E15" s="239">
        <f>'[1]22-24 alla lag'!C10</f>
        <v>850</v>
      </c>
      <c r="F15" s="235">
        <f>'[1]22-24 alla lag'!D10</f>
        <v>11</v>
      </c>
      <c r="G15" s="239">
        <f>'[1]22-24 alla lag'!E10</f>
        <v>0</v>
      </c>
      <c r="H15" s="235">
        <f>'[1]22-24 alla lag'!F10</f>
        <v>0</v>
      </c>
      <c r="I15" s="239">
        <f>'[1]22-24 alla lag'!G10</f>
        <v>12</v>
      </c>
      <c r="J15" s="235">
        <f>'[1]22-24 alla lag'!H10</f>
        <v>-1</v>
      </c>
      <c r="K15" s="260">
        <f>'[1]22-24 alla lag'!I10</f>
        <v>983.43545454545426</v>
      </c>
      <c r="L15" s="236">
        <f>'[1]22-24 alla lag'!J10</f>
        <v>10817.789999999997</v>
      </c>
    </row>
    <row r="16" spans="3:12">
      <c r="C16" s="214">
        <f>'[1]22-24 alla lag'!A11</f>
        <v>2022</v>
      </c>
      <c r="D16" s="215" t="str">
        <f>'[1]22-24 alla lag'!B11</f>
        <v>V</v>
      </c>
      <c r="E16" s="237">
        <f>'[1]22-24 alla lag'!C11</f>
        <v>675</v>
      </c>
      <c r="F16" s="215">
        <f>'[1]22-24 alla lag'!D11</f>
        <v>16</v>
      </c>
      <c r="G16" s="237">
        <f>'[1]22-24 alla lag'!E11</f>
        <v>0</v>
      </c>
      <c r="H16" s="215">
        <f>'[1]22-24 alla lag'!F11</f>
        <v>0</v>
      </c>
      <c r="I16" s="237">
        <f>'[1]22-24 alla lag'!G11</f>
        <v>16</v>
      </c>
      <c r="J16" s="215">
        <f>'[1]22-24 alla lag'!H11</f>
        <v>0</v>
      </c>
      <c r="K16" s="258">
        <f>'[1]22-24 alla lag'!I11</f>
        <v>1137.0912499999999</v>
      </c>
      <c r="L16" s="216">
        <f>'[1]22-24 alla lag'!J11</f>
        <v>18193.46</v>
      </c>
    </row>
    <row r="17" spans="2:17">
      <c r="C17" s="217">
        <f>'[1]22-24 alla lag'!A12</f>
        <v>2023</v>
      </c>
      <c r="D17" s="194" t="str">
        <f>'[1]22-24 alla lag'!B12</f>
        <v>V</v>
      </c>
      <c r="E17" s="238">
        <f>'[1]22-24 alla lag'!C12</f>
        <v>875</v>
      </c>
      <c r="F17" s="194">
        <f>'[1]22-24 alla lag'!D12</f>
        <v>16</v>
      </c>
      <c r="G17" s="238">
        <f>'[1]22-24 alla lag'!E12</f>
        <v>0</v>
      </c>
      <c r="H17" s="194">
        <f>'[1]22-24 alla lag'!F12</f>
        <v>0</v>
      </c>
      <c r="I17" s="238">
        <f>'[1]22-24 alla lag'!G12</f>
        <v>16</v>
      </c>
      <c r="J17" s="194">
        <f>'[1]22-24 alla lag'!H12</f>
        <v>0</v>
      </c>
      <c r="K17" s="259">
        <f>'[1]22-24 alla lag'!I12</f>
        <v>1137.0912499999999</v>
      </c>
      <c r="L17" s="218">
        <f>'[1]22-24 alla lag'!J12</f>
        <v>18193.46</v>
      </c>
    </row>
    <row r="18" spans="2:17">
      <c r="C18" s="234">
        <f>'[1]22-24 alla lag'!A13</f>
        <v>2024</v>
      </c>
      <c r="D18" s="235" t="str">
        <f>'[1]22-24 alla lag'!B13</f>
        <v>V</v>
      </c>
      <c r="E18" s="239">
        <f>'[1]22-24 alla lag'!C13</f>
        <v>1075</v>
      </c>
      <c r="F18" s="235">
        <f>'[1]22-24 alla lag'!D13</f>
        <v>16</v>
      </c>
      <c r="G18" s="239">
        <f>'[1]22-24 alla lag'!E13</f>
        <v>0</v>
      </c>
      <c r="H18" s="235">
        <f>'[1]22-24 alla lag'!F13</f>
        <v>0</v>
      </c>
      <c r="I18" s="239">
        <f>'[1]22-24 alla lag'!G13</f>
        <v>16</v>
      </c>
      <c r="J18" s="235">
        <f>'[1]22-24 alla lag'!H13</f>
        <v>0</v>
      </c>
      <c r="K18" s="260">
        <f>'[1]22-24 alla lag'!I13</f>
        <v>1137.0912499999999</v>
      </c>
      <c r="L18" s="236">
        <f>'[1]22-24 alla lag'!J13</f>
        <v>18193.46</v>
      </c>
    </row>
    <row r="19" spans="2:17">
      <c r="C19" s="244">
        <f>'[1]22-24 alla lag'!A14</f>
        <v>0</v>
      </c>
      <c r="D19" s="245">
        <f>'[1]22-24 alla lag'!B14</f>
        <v>0</v>
      </c>
      <c r="E19" s="245" t="str">
        <f>'[1]22-24 alla lag'!C14</f>
        <v xml:space="preserve">Total </v>
      </c>
      <c r="F19" s="245">
        <f>'[1]22-24 alla lag'!D14</f>
        <v>39</v>
      </c>
      <c r="G19" s="245">
        <f>'[1]22-24 alla lag'!E14</f>
        <v>0</v>
      </c>
      <c r="H19" s="245">
        <f>'[1]22-24 alla lag'!F14</f>
        <v>0</v>
      </c>
      <c r="I19" s="245">
        <f>'[1]22-24 alla lag'!G14</f>
        <v>41</v>
      </c>
      <c r="J19" s="245">
        <f>'[1]22-24 alla lag'!H14</f>
        <v>0</v>
      </c>
      <c r="K19" s="245">
        <f>'[1]22-24 alla lag'!I14</f>
        <v>0</v>
      </c>
      <c r="L19" s="246">
        <f>'[1]22-24 alla lag'!J14</f>
        <v>0</v>
      </c>
    </row>
    <row r="22" spans="2:17" ht="28.5" customHeight="1">
      <c r="B22" s="241" t="s">
        <v>13</v>
      </c>
      <c r="C22" s="241" t="s">
        <v>14</v>
      </c>
      <c r="D22" s="241" t="s">
        <v>15</v>
      </c>
      <c r="E22" s="241" t="s">
        <v>16</v>
      </c>
      <c r="F22" s="241" t="s">
        <v>17</v>
      </c>
      <c r="G22" s="199" t="s">
        <v>18</v>
      </c>
      <c r="H22" s="200" t="s">
        <v>19</v>
      </c>
      <c r="I22" s="200" t="s">
        <v>20</v>
      </c>
      <c r="J22" s="200" t="s">
        <v>21</v>
      </c>
      <c r="K22" s="200" t="s">
        <v>22</v>
      </c>
      <c r="L22" s="201" t="s">
        <v>23</v>
      </c>
      <c r="P22" s="143"/>
      <c r="Q22" s="143"/>
    </row>
    <row r="23" spans="2:17">
      <c r="B23" s="194" t="s">
        <v>24</v>
      </c>
      <c r="C23" s="194" t="s">
        <v>25</v>
      </c>
      <c r="D23" s="194" t="s">
        <v>26</v>
      </c>
      <c r="E23" s="194" t="s">
        <v>27</v>
      </c>
      <c r="F23" s="194">
        <v>435.65000000000003</v>
      </c>
      <c r="G23" s="194">
        <v>0</v>
      </c>
      <c r="H23" s="213"/>
      <c r="I23" s="213"/>
      <c r="J23" s="213">
        <v>2</v>
      </c>
      <c r="K23" s="213"/>
      <c r="L23" s="247"/>
    </row>
    <row r="24" spans="2:17">
      <c r="B24" s="194" t="s">
        <v>28</v>
      </c>
      <c r="C24" s="194" t="s">
        <v>25</v>
      </c>
      <c r="D24" s="194" t="s">
        <v>26</v>
      </c>
      <c r="E24" s="194" t="s">
        <v>29</v>
      </c>
      <c r="F24" s="194">
        <v>861.85999999999979</v>
      </c>
      <c r="G24" s="194">
        <v>1</v>
      </c>
      <c r="H24" s="213">
        <v>1</v>
      </c>
      <c r="I24" s="213"/>
      <c r="J24" s="213"/>
      <c r="K24" s="213" t="s">
        <v>30</v>
      </c>
      <c r="L24" s="247"/>
    </row>
    <row r="25" spans="2:17">
      <c r="B25" s="194" t="s">
        <v>31</v>
      </c>
      <c r="C25" s="194" t="s">
        <v>32</v>
      </c>
      <c r="D25" s="194" t="s">
        <v>26</v>
      </c>
      <c r="E25" s="194" t="s">
        <v>33</v>
      </c>
      <c r="F25" s="194">
        <v>186.31000000000003</v>
      </c>
      <c r="G25" s="194">
        <v>0</v>
      </c>
      <c r="H25" s="213"/>
      <c r="I25" s="213"/>
      <c r="J25" s="213">
        <v>1</v>
      </c>
      <c r="K25" s="213"/>
      <c r="L25" s="247"/>
    </row>
    <row r="26" spans="2:17">
      <c r="B26" s="194" t="s">
        <v>34</v>
      </c>
      <c r="C26" s="194" t="s">
        <v>25</v>
      </c>
      <c r="D26" s="194" t="s">
        <v>26</v>
      </c>
      <c r="E26" s="194" t="s">
        <v>35</v>
      </c>
      <c r="F26" s="194">
        <v>366</v>
      </c>
      <c r="G26" s="194">
        <v>0</v>
      </c>
      <c r="H26" s="213"/>
      <c r="I26" s="213"/>
      <c r="J26" s="213">
        <v>2</v>
      </c>
      <c r="K26" s="213"/>
      <c r="L26" s="247"/>
    </row>
    <row r="27" spans="2:17">
      <c r="B27" s="194" t="s">
        <v>36</v>
      </c>
      <c r="C27" s="194" t="s">
        <v>25</v>
      </c>
      <c r="D27" s="194" t="s">
        <v>26</v>
      </c>
      <c r="E27" s="194" t="s">
        <v>37</v>
      </c>
      <c r="F27" s="194">
        <v>124.35</v>
      </c>
      <c r="G27" s="194">
        <v>0</v>
      </c>
      <c r="H27" s="213"/>
      <c r="I27" s="213"/>
      <c r="J27" s="213">
        <v>1</v>
      </c>
      <c r="K27" s="213"/>
      <c r="L27" s="247"/>
    </row>
    <row r="28" spans="2:17">
      <c r="B28" s="194" t="s">
        <v>38</v>
      </c>
      <c r="C28" s="194" t="s">
        <v>32</v>
      </c>
      <c r="D28" s="194" t="s">
        <v>26</v>
      </c>
      <c r="E28" s="194" t="s">
        <v>39</v>
      </c>
      <c r="F28" s="194">
        <v>238.13</v>
      </c>
      <c r="G28" s="194">
        <v>0</v>
      </c>
      <c r="H28" s="225"/>
      <c r="I28" s="225"/>
      <c r="J28" s="213">
        <v>1</v>
      </c>
      <c r="K28" s="213"/>
      <c r="L28" s="247"/>
    </row>
    <row r="29" spans="2:17">
      <c r="B29" s="194" t="s">
        <v>40</v>
      </c>
      <c r="C29" s="194" t="s">
        <v>32</v>
      </c>
      <c r="D29" s="194" t="s">
        <v>41</v>
      </c>
      <c r="E29" s="194" t="s">
        <v>42</v>
      </c>
      <c r="F29" s="194">
        <v>773.39</v>
      </c>
      <c r="G29" s="194">
        <v>1</v>
      </c>
      <c r="H29" s="213"/>
      <c r="I29" s="213">
        <v>1</v>
      </c>
      <c r="J29" s="213"/>
      <c r="K29" s="213" t="s">
        <v>30</v>
      </c>
      <c r="L29" s="247"/>
    </row>
    <row r="30" spans="2:17">
      <c r="B30" s="194" t="s">
        <v>43</v>
      </c>
      <c r="C30" s="194" t="s">
        <v>32</v>
      </c>
      <c r="D30" s="194" t="s">
        <v>41</v>
      </c>
      <c r="E30" s="194" t="s">
        <v>44</v>
      </c>
      <c r="F30" s="194">
        <v>786.01</v>
      </c>
      <c r="G30" s="194">
        <v>1</v>
      </c>
      <c r="H30" s="213"/>
      <c r="I30" s="213">
        <v>1</v>
      </c>
      <c r="J30" s="213"/>
      <c r="K30" s="213" t="s">
        <v>30</v>
      </c>
      <c r="L30" s="247"/>
    </row>
    <row r="31" spans="2:17">
      <c r="B31" s="194" t="s">
        <v>45</v>
      </c>
      <c r="C31" s="194" t="s">
        <v>46</v>
      </c>
      <c r="D31" s="194" t="s">
        <v>41</v>
      </c>
      <c r="E31" s="194" t="s">
        <v>47</v>
      </c>
      <c r="F31" s="194">
        <v>1605.72</v>
      </c>
      <c r="G31" s="194">
        <v>2</v>
      </c>
      <c r="H31" s="213">
        <v>2</v>
      </c>
      <c r="I31" s="213"/>
      <c r="J31" s="213"/>
      <c r="K31" s="213" t="s">
        <v>30</v>
      </c>
      <c r="L31" s="247"/>
    </row>
    <row r="32" spans="2:17">
      <c r="B32" s="194" t="s">
        <v>48</v>
      </c>
      <c r="C32" s="194" t="s">
        <v>32</v>
      </c>
      <c r="D32" s="194" t="s">
        <v>41</v>
      </c>
      <c r="E32" s="194" t="s">
        <v>49</v>
      </c>
      <c r="F32" s="194">
        <v>1454</v>
      </c>
      <c r="G32" s="194">
        <v>2</v>
      </c>
      <c r="H32" s="213">
        <v>1</v>
      </c>
      <c r="I32" s="213">
        <v>1</v>
      </c>
      <c r="J32" s="213"/>
      <c r="K32" s="213" t="s">
        <v>30</v>
      </c>
      <c r="L32" s="247"/>
    </row>
    <row r="33" spans="2:13">
      <c r="B33" s="194" t="s">
        <v>50</v>
      </c>
      <c r="C33" s="194" t="s">
        <v>32</v>
      </c>
      <c r="D33" s="194" t="s">
        <v>41</v>
      </c>
      <c r="E33" s="194" t="s">
        <v>51</v>
      </c>
      <c r="F33" s="194">
        <v>1428.71</v>
      </c>
      <c r="G33" s="194">
        <v>2</v>
      </c>
      <c r="H33" s="213">
        <v>1</v>
      </c>
      <c r="I33" s="213">
        <v>1</v>
      </c>
      <c r="J33" s="213"/>
      <c r="K33" s="213" t="s">
        <v>30</v>
      </c>
      <c r="L33" s="247"/>
    </row>
    <row r="34" spans="2:13">
      <c r="B34" s="194" t="s">
        <v>52</v>
      </c>
      <c r="C34" s="194" t="s">
        <v>32</v>
      </c>
      <c r="D34" s="194" t="s">
        <v>41</v>
      </c>
      <c r="E34" s="194" t="s">
        <v>53</v>
      </c>
      <c r="F34" s="194">
        <v>35.43</v>
      </c>
      <c r="G34" s="194" t="s">
        <v>54</v>
      </c>
      <c r="H34" s="213"/>
      <c r="I34" s="213"/>
      <c r="J34" s="213"/>
      <c r="K34" s="213"/>
      <c r="L34" s="247" t="s">
        <v>30</v>
      </c>
    </row>
    <row r="35" spans="2:13">
      <c r="B35" s="194" t="s">
        <v>55</v>
      </c>
      <c r="C35" s="194" t="s">
        <v>32</v>
      </c>
      <c r="D35" s="194" t="s">
        <v>56</v>
      </c>
      <c r="E35" s="194" t="s">
        <v>57</v>
      </c>
      <c r="F35" s="194">
        <v>614.33000000000004</v>
      </c>
      <c r="G35" s="194">
        <v>1</v>
      </c>
      <c r="H35" s="213"/>
      <c r="I35" s="213">
        <v>1</v>
      </c>
      <c r="J35" s="213"/>
      <c r="K35" s="213" t="s">
        <v>30</v>
      </c>
      <c r="L35" s="247"/>
    </row>
    <row r="36" spans="2:13">
      <c r="B36" s="194" t="s">
        <v>58</v>
      </c>
      <c r="C36" s="194" t="s">
        <v>46</v>
      </c>
      <c r="D36" s="194" t="s">
        <v>56</v>
      </c>
      <c r="E36" s="194" t="s">
        <v>59</v>
      </c>
      <c r="F36" s="194">
        <v>980.44</v>
      </c>
      <c r="G36" s="194">
        <v>1</v>
      </c>
      <c r="H36" s="213">
        <v>1</v>
      </c>
      <c r="I36" s="213"/>
      <c r="J36" s="213"/>
      <c r="K36" s="213" t="s">
        <v>30</v>
      </c>
      <c r="L36" s="247"/>
    </row>
    <row r="37" spans="2:13">
      <c r="B37" s="194" t="s">
        <v>60</v>
      </c>
      <c r="C37" s="194" t="s">
        <v>32</v>
      </c>
      <c r="D37" s="194" t="s">
        <v>56</v>
      </c>
      <c r="E37" s="194" t="s">
        <v>61</v>
      </c>
      <c r="F37" s="194">
        <v>207.26999999999998</v>
      </c>
      <c r="G37" s="194">
        <v>0</v>
      </c>
      <c r="H37" s="213"/>
      <c r="I37" s="213"/>
      <c r="J37" s="213">
        <v>1</v>
      </c>
      <c r="K37" s="213"/>
      <c r="L37" s="247"/>
    </row>
    <row r="38" spans="2:13">
      <c r="B38" s="194" t="s">
        <v>62</v>
      </c>
      <c r="C38" s="194" t="s">
        <v>32</v>
      </c>
      <c r="D38" s="194" t="s">
        <v>56</v>
      </c>
      <c r="E38" s="194" t="s">
        <v>63</v>
      </c>
      <c r="F38" s="194">
        <v>186.84</v>
      </c>
      <c r="G38" s="194">
        <v>0</v>
      </c>
      <c r="H38" s="213"/>
      <c r="I38" s="213"/>
      <c r="J38" s="213">
        <v>1</v>
      </c>
      <c r="K38" s="213"/>
      <c r="L38" s="247"/>
    </row>
    <row r="39" spans="2:13">
      <c r="B39" s="194" t="s">
        <v>64</v>
      </c>
      <c r="C39" s="194" t="s">
        <v>32</v>
      </c>
      <c r="D39" s="194" t="s">
        <v>56</v>
      </c>
      <c r="E39" s="194" t="s">
        <v>65</v>
      </c>
      <c r="F39" s="194">
        <v>402.47</v>
      </c>
      <c r="G39" s="194">
        <v>0</v>
      </c>
      <c r="H39" s="213"/>
      <c r="I39" s="213"/>
      <c r="J39" s="213">
        <v>2</v>
      </c>
      <c r="K39" s="213"/>
      <c r="L39" s="247"/>
    </row>
    <row r="40" spans="2:13">
      <c r="B40" s="194" t="s">
        <v>66</v>
      </c>
      <c r="C40" s="194" t="s">
        <v>46</v>
      </c>
      <c r="D40" s="194" t="s">
        <v>56</v>
      </c>
      <c r="E40" s="194" t="s">
        <v>67</v>
      </c>
      <c r="F40" s="194">
        <v>355.77</v>
      </c>
      <c r="G40" s="194">
        <v>0</v>
      </c>
      <c r="H40" s="213"/>
      <c r="I40" s="213"/>
      <c r="J40" s="213">
        <v>2</v>
      </c>
      <c r="K40" s="213" t="s">
        <v>30</v>
      </c>
      <c r="L40" s="247"/>
    </row>
    <row r="41" spans="2:13">
      <c r="B41" s="194" t="s">
        <v>68</v>
      </c>
      <c r="C41" s="194" t="s">
        <v>32</v>
      </c>
      <c r="D41" s="194" t="s">
        <v>56</v>
      </c>
      <c r="E41" s="194" t="s">
        <v>69</v>
      </c>
      <c r="F41" s="194">
        <v>490.82</v>
      </c>
      <c r="G41" s="194">
        <v>0</v>
      </c>
      <c r="H41" s="213"/>
      <c r="I41" s="213"/>
      <c r="J41" s="213">
        <v>2</v>
      </c>
      <c r="K41" s="213"/>
      <c r="L41" s="247"/>
    </row>
    <row r="42" spans="2:13">
      <c r="B42" s="194" t="s">
        <v>70</v>
      </c>
      <c r="C42" s="194" t="s">
        <v>32</v>
      </c>
      <c r="D42" s="194" t="s">
        <v>56</v>
      </c>
      <c r="E42" s="194" t="s">
        <v>71</v>
      </c>
      <c r="F42" s="194">
        <v>12.24</v>
      </c>
      <c r="G42" s="194" t="s">
        <v>54</v>
      </c>
      <c r="H42" s="213"/>
      <c r="I42" s="213"/>
      <c r="J42" s="213"/>
      <c r="K42" s="213"/>
      <c r="L42" s="247" t="s">
        <v>30</v>
      </c>
    </row>
    <row r="43" spans="2:13">
      <c r="B43" s="194" t="s">
        <v>72</v>
      </c>
      <c r="C43" s="194" t="s">
        <v>32</v>
      </c>
      <c r="D43" s="194" t="s">
        <v>56</v>
      </c>
      <c r="E43" s="194" t="s">
        <v>73</v>
      </c>
      <c r="F43" s="194">
        <v>355.77</v>
      </c>
      <c r="G43" s="194">
        <v>0</v>
      </c>
      <c r="H43" s="213"/>
      <c r="I43" s="213"/>
      <c r="J43" s="213">
        <v>2</v>
      </c>
      <c r="K43" s="213"/>
      <c r="L43" s="247"/>
    </row>
    <row r="44" spans="2:13">
      <c r="B44" s="194" t="s">
        <v>74</v>
      </c>
      <c r="C44" s="194" t="s">
        <v>32</v>
      </c>
      <c r="D44" s="194" t="s">
        <v>75</v>
      </c>
      <c r="E44" s="194" t="s">
        <v>76</v>
      </c>
      <c r="F44" s="194">
        <v>968.11</v>
      </c>
      <c r="G44" s="194">
        <v>1</v>
      </c>
      <c r="H44" s="213">
        <v>0</v>
      </c>
      <c r="I44" s="213"/>
      <c r="J44" s="213"/>
      <c r="K44" s="213" t="s">
        <v>30</v>
      </c>
      <c r="L44" s="247"/>
      <c r="M44" s="247" t="s">
        <v>77</v>
      </c>
    </row>
    <row r="45" spans="2:13">
      <c r="B45" s="194" t="s">
        <v>78</v>
      </c>
      <c r="C45" s="194" t="s">
        <v>32</v>
      </c>
      <c r="D45" s="194" t="s">
        <v>75</v>
      </c>
      <c r="E45" s="194" t="s">
        <v>79</v>
      </c>
      <c r="F45" s="194">
        <v>1239.1099999999999</v>
      </c>
      <c r="G45" s="194">
        <v>2</v>
      </c>
      <c r="H45" s="213">
        <v>1</v>
      </c>
      <c r="I45" s="213">
        <v>1</v>
      </c>
      <c r="J45" s="213"/>
      <c r="K45" s="213" t="s">
        <v>30</v>
      </c>
      <c r="L45" s="247"/>
    </row>
    <row r="46" spans="2:13">
      <c r="B46" s="194" t="s">
        <v>80</v>
      </c>
      <c r="C46" s="194" t="s">
        <v>32</v>
      </c>
      <c r="D46" s="194" t="s">
        <v>75</v>
      </c>
      <c r="E46" s="194" t="s">
        <v>81</v>
      </c>
      <c r="F46" s="194">
        <v>873.81</v>
      </c>
      <c r="G46" s="194">
        <v>1</v>
      </c>
      <c r="H46" s="213">
        <v>1</v>
      </c>
      <c r="I46" s="213"/>
      <c r="J46" s="213"/>
      <c r="K46" s="213" t="s">
        <v>30</v>
      </c>
      <c r="L46" s="247"/>
    </row>
    <row r="47" spans="2:13">
      <c r="B47" s="194" t="s">
        <v>82</v>
      </c>
      <c r="C47" s="194" t="s">
        <v>46</v>
      </c>
      <c r="D47" s="194" t="s">
        <v>75</v>
      </c>
      <c r="E47" s="194" t="s">
        <v>83</v>
      </c>
      <c r="F47" s="194">
        <v>69.930000000000007</v>
      </c>
      <c r="G47" s="194" t="s">
        <v>54</v>
      </c>
      <c r="H47" s="213"/>
      <c r="I47" s="213"/>
      <c r="J47" s="213"/>
      <c r="K47" s="213"/>
      <c r="L47" s="247" t="s">
        <v>30</v>
      </c>
    </row>
    <row r="48" spans="2:13">
      <c r="B48" s="194" t="s">
        <v>84</v>
      </c>
      <c r="C48" s="194" t="s">
        <v>46</v>
      </c>
      <c r="D48" s="194" t="s">
        <v>75</v>
      </c>
      <c r="E48" s="194" t="s">
        <v>85</v>
      </c>
      <c r="F48" s="194">
        <v>1026.2099999999998</v>
      </c>
      <c r="G48" s="194">
        <v>1</v>
      </c>
      <c r="H48" s="213">
        <v>1</v>
      </c>
      <c r="I48" s="213"/>
      <c r="J48" s="213"/>
      <c r="K48" s="213" t="s">
        <v>30</v>
      </c>
      <c r="L48" s="247"/>
    </row>
    <row r="49" spans="2:12">
      <c r="B49" s="194" t="s">
        <v>86</v>
      </c>
      <c r="C49" s="194" t="s">
        <v>46</v>
      </c>
      <c r="D49" s="194" t="s">
        <v>75</v>
      </c>
      <c r="E49" s="194" t="s">
        <v>87</v>
      </c>
      <c r="F49" s="194">
        <v>15.72</v>
      </c>
      <c r="G49" s="194" t="s">
        <v>54</v>
      </c>
      <c r="H49" s="213"/>
      <c r="I49" s="213"/>
      <c r="J49" s="213"/>
      <c r="K49" s="213"/>
      <c r="L49" s="247" t="s">
        <v>30</v>
      </c>
    </row>
    <row r="50" spans="2:12">
      <c r="B50" s="194" t="s">
        <v>88</v>
      </c>
      <c r="C50" s="194" t="s">
        <v>32</v>
      </c>
      <c r="D50" s="194" t="s">
        <v>75</v>
      </c>
      <c r="E50" s="194" t="s">
        <v>89</v>
      </c>
      <c r="F50" s="194">
        <v>565.04</v>
      </c>
      <c r="G50" s="194">
        <v>1</v>
      </c>
      <c r="H50" s="213">
        <v>1</v>
      </c>
      <c r="I50" s="213"/>
      <c r="J50" s="213"/>
      <c r="K50" s="213" t="s">
        <v>30</v>
      </c>
      <c r="L50" s="247"/>
    </row>
    <row r="51" spans="2:12">
      <c r="B51" s="194" t="s">
        <v>90</v>
      </c>
      <c r="C51" s="194" t="s">
        <v>46</v>
      </c>
      <c r="D51" s="194" t="s">
        <v>75</v>
      </c>
      <c r="E51" s="194" t="s">
        <v>91</v>
      </c>
      <c r="F51" s="194">
        <v>336.52</v>
      </c>
      <c r="G51" s="194">
        <v>0</v>
      </c>
      <c r="H51" s="213"/>
      <c r="I51" s="213"/>
      <c r="J51" s="213">
        <v>1</v>
      </c>
      <c r="K51" s="213"/>
      <c r="L51" s="247"/>
    </row>
    <row r="52" spans="2:12">
      <c r="B52" s="194" t="s">
        <v>92</v>
      </c>
      <c r="C52" s="194" t="s">
        <v>46</v>
      </c>
      <c r="D52" s="194" t="s">
        <v>75</v>
      </c>
      <c r="E52" s="194" t="s">
        <v>93</v>
      </c>
      <c r="F52" s="194">
        <v>265.08</v>
      </c>
      <c r="G52" s="194">
        <v>0</v>
      </c>
      <c r="H52" s="225"/>
      <c r="I52" s="213"/>
      <c r="J52" s="213">
        <v>1</v>
      </c>
      <c r="K52" s="213"/>
      <c r="L52" s="247"/>
    </row>
    <row r="53" spans="2:12">
      <c r="B53" s="194" t="s">
        <v>94</v>
      </c>
      <c r="C53" s="194" t="s">
        <v>46</v>
      </c>
      <c r="D53" s="194" t="s">
        <v>95</v>
      </c>
      <c r="E53" s="194" t="s">
        <v>96</v>
      </c>
      <c r="F53" s="194">
        <v>1682.2</v>
      </c>
      <c r="G53" s="194">
        <v>2</v>
      </c>
      <c r="H53" s="213">
        <v>2</v>
      </c>
      <c r="I53" s="213"/>
      <c r="J53" s="213"/>
      <c r="K53" s="213" t="s">
        <v>30</v>
      </c>
      <c r="L53" s="247"/>
    </row>
    <row r="54" spans="2:12">
      <c r="B54" s="194" t="s">
        <v>97</v>
      </c>
      <c r="C54" s="194" t="s">
        <v>46</v>
      </c>
      <c r="D54" s="194" t="s">
        <v>95</v>
      </c>
      <c r="E54" s="194" t="s">
        <v>98</v>
      </c>
      <c r="F54" s="194">
        <v>592.4899999999999</v>
      </c>
      <c r="G54" s="194">
        <v>0</v>
      </c>
      <c r="H54" s="213"/>
      <c r="I54" s="213"/>
      <c r="J54" s="213">
        <v>2</v>
      </c>
      <c r="K54" s="213"/>
      <c r="L54" s="247"/>
    </row>
    <row r="55" spans="2:12">
      <c r="B55" s="194" t="s">
        <v>99</v>
      </c>
      <c r="C55" s="194" t="s">
        <v>46</v>
      </c>
      <c r="D55" s="194" t="s">
        <v>95</v>
      </c>
      <c r="E55" s="194" t="s">
        <v>100</v>
      </c>
      <c r="F55" s="202">
        <v>37</v>
      </c>
      <c r="G55" s="194" t="s">
        <v>54</v>
      </c>
      <c r="H55" s="213"/>
      <c r="I55" s="213"/>
      <c r="J55" s="213"/>
      <c r="K55" s="194"/>
      <c r="L55" s="194" t="s">
        <v>30</v>
      </c>
    </row>
    <row r="56" spans="2:12">
      <c r="B56" s="194" t="s">
        <v>101</v>
      </c>
      <c r="C56" s="194" t="s">
        <v>46</v>
      </c>
      <c r="D56" s="194" t="s">
        <v>95</v>
      </c>
      <c r="E56" s="194" t="s">
        <v>102</v>
      </c>
      <c r="F56" s="202">
        <v>24</v>
      </c>
      <c r="G56" s="194" t="s">
        <v>54</v>
      </c>
      <c r="H56" s="213"/>
      <c r="I56" s="213"/>
      <c r="J56" s="213"/>
      <c r="K56" s="194"/>
      <c r="L56" s="194" t="s">
        <v>30</v>
      </c>
    </row>
    <row r="57" spans="2:12">
      <c r="B57" s="194" t="s">
        <v>103</v>
      </c>
      <c r="C57" s="194" t="s">
        <v>46</v>
      </c>
      <c r="D57" s="194" t="s">
        <v>95</v>
      </c>
      <c r="E57" s="194" t="s">
        <v>104</v>
      </c>
      <c r="F57" s="194">
        <v>1016.22</v>
      </c>
      <c r="G57" s="194">
        <v>1</v>
      </c>
      <c r="H57" s="213">
        <v>1</v>
      </c>
      <c r="I57" s="213"/>
      <c r="J57" s="213"/>
      <c r="K57" s="213" t="s">
        <v>30</v>
      </c>
      <c r="L57" s="247"/>
    </row>
    <row r="58" spans="2:12">
      <c r="B58" s="194" t="s">
        <v>105</v>
      </c>
      <c r="C58" s="194" t="s">
        <v>46</v>
      </c>
      <c r="D58" s="194" t="s">
        <v>95</v>
      </c>
      <c r="E58" s="194" t="s">
        <v>106</v>
      </c>
      <c r="F58" s="194">
        <v>552.70000000000005</v>
      </c>
      <c r="G58" s="194">
        <v>0</v>
      </c>
      <c r="H58" s="213"/>
      <c r="I58" s="225"/>
      <c r="J58" s="213">
        <v>2</v>
      </c>
      <c r="K58" s="213"/>
      <c r="L58" s="247"/>
    </row>
    <row r="59" spans="2:12">
      <c r="B59" s="194" t="s">
        <v>107</v>
      </c>
      <c r="C59" s="194" t="s">
        <v>46</v>
      </c>
      <c r="D59" s="194" t="s">
        <v>95</v>
      </c>
      <c r="E59" s="194" t="s">
        <v>108</v>
      </c>
      <c r="F59" s="194">
        <v>62.67</v>
      </c>
      <c r="G59" s="194" t="s">
        <v>54</v>
      </c>
      <c r="H59" s="213"/>
      <c r="I59" s="213"/>
      <c r="J59" s="213"/>
      <c r="K59" s="213"/>
      <c r="L59" s="247" t="s">
        <v>30</v>
      </c>
    </row>
    <row r="60" spans="2:12">
      <c r="B60" s="194" t="s">
        <v>109</v>
      </c>
      <c r="C60" s="194" t="s">
        <v>46</v>
      </c>
      <c r="D60" s="194" t="s">
        <v>95</v>
      </c>
      <c r="E60" s="194" t="s">
        <v>110</v>
      </c>
      <c r="F60" s="194">
        <v>872.58</v>
      </c>
      <c r="G60" s="194">
        <v>1</v>
      </c>
      <c r="H60" s="213">
        <v>1</v>
      </c>
      <c r="I60" s="213"/>
      <c r="J60" s="213"/>
      <c r="K60" s="213" t="s">
        <v>30</v>
      </c>
      <c r="L60" s="247"/>
    </row>
    <row r="61" spans="2:12">
      <c r="B61" s="194" t="s">
        <v>111</v>
      </c>
      <c r="C61" s="194" t="s">
        <v>46</v>
      </c>
      <c r="D61" s="194" t="s">
        <v>95</v>
      </c>
      <c r="E61" s="194" t="s">
        <v>112</v>
      </c>
      <c r="F61" s="194">
        <v>30.38</v>
      </c>
      <c r="G61" s="194" t="s">
        <v>54</v>
      </c>
      <c r="H61" s="213"/>
      <c r="I61" s="213"/>
      <c r="J61" s="213"/>
      <c r="K61" s="213"/>
      <c r="L61" s="247" t="s">
        <v>30</v>
      </c>
    </row>
    <row r="62" spans="2:12">
      <c r="B62" s="194" t="s">
        <v>113</v>
      </c>
      <c r="C62" s="194" t="s">
        <v>46</v>
      </c>
      <c r="D62" s="194" t="s">
        <v>95</v>
      </c>
      <c r="E62" s="194" t="s">
        <v>114</v>
      </c>
      <c r="F62" s="194">
        <v>507.29</v>
      </c>
      <c r="G62" s="194">
        <v>0</v>
      </c>
      <c r="H62" s="213"/>
      <c r="I62" s="213"/>
      <c r="J62" s="213">
        <v>2</v>
      </c>
      <c r="K62" s="213"/>
      <c r="L62" s="247"/>
    </row>
    <row r="63" spans="2:12">
      <c r="B63" s="194" t="s">
        <v>115</v>
      </c>
      <c r="C63" s="194" t="s">
        <v>46</v>
      </c>
      <c r="D63" s="194" t="s">
        <v>95</v>
      </c>
      <c r="E63" s="194" t="s">
        <v>116</v>
      </c>
      <c r="F63" s="194">
        <v>154.87</v>
      </c>
      <c r="G63" s="194">
        <v>0</v>
      </c>
      <c r="H63" s="213"/>
      <c r="I63" s="213"/>
      <c r="J63" s="213">
        <v>1</v>
      </c>
      <c r="K63" s="213"/>
      <c r="L63" s="247"/>
    </row>
    <row r="64" spans="2:12">
      <c r="B64" s="194" t="s">
        <v>117</v>
      </c>
      <c r="C64" s="194" t="s">
        <v>46</v>
      </c>
      <c r="D64" s="194" t="s">
        <v>118</v>
      </c>
      <c r="E64" s="194" t="s">
        <v>119</v>
      </c>
      <c r="F64" s="194">
        <v>400.46</v>
      </c>
      <c r="G64" s="194">
        <v>0</v>
      </c>
      <c r="H64" s="213"/>
      <c r="I64" s="225"/>
      <c r="J64" s="213">
        <v>2</v>
      </c>
      <c r="K64" s="213"/>
      <c r="L64" s="247"/>
    </row>
    <row r="65" spans="2:12">
      <c r="B65" s="194" t="s">
        <v>120</v>
      </c>
      <c r="C65" s="194" t="s">
        <v>46</v>
      </c>
      <c r="D65" s="194" t="s">
        <v>118</v>
      </c>
      <c r="E65" s="194" t="s">
        <v>121</v>
      </c>
      <c r="F65" s="194">
        <v>926.14</v>
      </c>
      <c r="G65" s="194">
        <v>1</v>
      </c>
      <c r="H65" s="213">
        <v>1</v>
      </c>
      <c r="I65" s="213"/>
      <c r="J65" s="213"/>
      <c r="K65" s="213" t="s">
        <v>30</v>
      </c>
      <c r="L65" s="247"/>
    </row>
    <row r="66" spans="2:12">
      <c r="B66" s="194" t="s">
        <v>122</v>
      </c>
      <c r="C66" s="194" t="s">
        <v>46</v>
      </c>
      <c r="D66" s="194" t="s">
        <v>118</v>
      </c>
      <c r="E66" s="194" t="s">
        <v>123</v>
      </c>
      <c r="F66" s="194">
        <v>257.79000000000002</v>
      </c>
      <c r="G66" s="194">
        <v>0</v>
      </c>
      <c r="H66" s="213"/>
      <c r="I66" s="213"/>
      <c r="J66" s="213">
        <v>1</v>
      </c>
      <c r="K66" s="213"/>
      <c r="L66" s="247"/>
    </row>
    <row r="67" spans="2:12">
      <c r="B67" s="194" t="s">
        <v>124</v>
      </c>
      <c r="C67" s="194" t="s">
        <v>46</v>
      </c>
      <c r="D67" s="194" t="s">
        <v>118</v>
      </c>
      <c r="E67" s="194" t="s">
        <v>125</v>
      </c>
      <c r="F67" s="194">
        <v>25.15</v>
      </c>
      <c r="G67" s="194" t="s">
        <v>54</v>
      </c>
      <c r="H67" s="213"/>
      <c r="I67" s="213"/>
      <c r="J67" s="213"/>
      <c r="K67" s="213"/>
      <c r="L67" s="247" t="s">
        <v>30</v>
      </c>
    </row>
    <row r="68" spans="2:12">
      <c r="B68" s="194" t="s">
        <v>126</v>
      </c>
      <c r="C68" s="194" t="s">
        <v>46</v>
      </c>
      <c r="D68" s="194" t="s">
        <v>118</v>
      </c>
      <c r="E68" s="194" t="s">
        <v>127</v>
      </c>
      <c r="F68" s="194">
        <v>42.22</v>
      </c>
      <c r="G68" s="194" t="s">
        <v>54</v>
      </c>
      <c r="H68" s="213"/>
      <c r="I68" s="213"/>
      <c r="J68" s="213"/>
      <c r="K68" s="213"/>
      <c r="L68" s="247" t="s">
        <v>30</v>
      </c>
    </row>
    <row r="69" spans="2:12">
      <c r="B69" s="194" t="s">
        <v>128</v>
      </c>
      <c r="C69" s="194" t="s">
        <v>46</v>
      </c>
      <c r="D69" s="194" t="s">
        <v>118</v>
      </c>
      <c r="E69" s="194" t="s">
        <v>129</v>
      </c>
      <c r="F69" s="194">
        <v>844.03</v>
      </c>
      <c r="G69" s="194">
        <v>1</v>
      </c>
      <c r="H69" s="213">
        <v>1</v>
      </c>
      <c r="I69" s="213"/>
      <c r="J69" s="213"/>
      <c r="K69" s="213" t="s">
        <v>30</v>
      </c>
      <c r="L69" s="247"/>
    </row>
    <row r="70" spans="2:12">
      <c r="B70" s="194" t="s">
        <v>130</v>
      </c>
      <c r="C70" s="194" t="s">
        <v>46</v>
      </c>
      <c r="D70" s="194" t="s">
        <v>118</v>
      </c>
      <c r="E70" s="194" t="s">
        <v>131</v>
      </c>
      <c r="F70" s="194">
        <v>35.229999999999997</v>
      </c>
      <c r="G70" s="194" t="s">
        <v>54</v>
      </c>
      <c r="H70" s="213"/>
      <c r="I70" s="213"/>
      <c r="J70" s="213"/>
      <c r="K70" s="213"/>
      <c r="L70" s="247" t="s">
        <v>30</v>
      </c>
    </row>
    <row r="71" spans="2:12">
      <c r="B71" s="194" t="s">
        <v>132</v>
      </c>
      <c r="C71" s="194" t="s">
        <v>46</v>
      </c>
      <c r="D71" s="194" t="s">
        <v>118</v>
      </c>
      <c r="E71" s="194" t="s">
        <v>133</v>
      </c>
      <c r="F71" s="194">
        <v>413.83000000000004</v>
      </c>
      <c r="G71" s="194">
        <v>0</v>
      </c>
      <c r="H71" s="225"/>
      <c r="I71" s="213"/>
      <c r="J71" s="213">
        <v>2</v>
      </c>
      <c r="K71" s="213"/>
      <c r="L71" s="247"/>
    </row>
    <row r="72" spans="2:12">
      <c r="B72" s="194" t="s">
        <v>134</v>
      </c>
      <c r="C72" s="194" t="s">
        <v>46</v>
      </c>
      <c r="D72" s="194" t="s">
        <v>118</v>
      </c>
      <c r="E72" s="194" t="s">
        <v>135</v>
      </c>
      <c r="F72" s="194">
        <v>501.54</v>
      </c>
      <c r="G72" s="194">
        <v>0</v>
      </c>
      <c r="H72" s="213"/>
      <c r="I72" s="213"/>
      <c r="J72" s="213">
        <v>2</v>
      </c>
      <c r="K72" s="213"/>
      <c r="L72" s="247"/>
    </row>
    <row r="73" spans="2:12">
      <c r="B73" s="194" t="s">
        <v>136</v>
      </c>
      <c r="C73" s="194" t="s">
        <v>46</v>
      </c>
      <c r="D73" s="194" t="s">
        <v>118</v>
      </c>
      <c r="E73" s="194" t="s">
        <v>137</v>
      </c>
      <c r="F73" s="194">
        <v>313.10000000000002</v>
      </c>
      <c r="G73" s="194">
        <v>0</v>
      </c>
      <c r="H73" s="213"/>
      <c r="I73" s="213"/>
      <c r="J73" s="213">
        <v>1</v>
      </c>
      <c r="K73" s="213"/>
      <c r="L73" s="247"/>
    </row>
    <row r="74" spans="2:12">
      <c r="B74" s="194" t="s">
        <v>138</v>
      </c>
      <c r="C74" s="194" t="s">
        <v>46</v>
      </c>
      <c r="D74" s="194" t="s">
        <v>118</v>
      </c>
      <c r="E74" s="194" t="s">
        <v>139</v>
      </c>
      <c r="F74" s="194">
        <v>54.95</v>
      </c>
      <c r="G74" s="194" t="s">
        <v>54</v>
      </c>
      <c r="H74" s="225"/>
      <c r="I74" s="213"/>
      <c r="J74" s="213"/>
      <c r="K74" s="213"/>
      <c r="L74" s="247" t="s">
        <v>30</v>
      </c>
    </row>
    <row r="75" spans="2:12">
      <c r="B75" s="194" t="s">
        <v>140</v>
      </c>
      <c r="C75" s="194" t="s">
        <v>46</v>
      </c>
      <c r="D75" s="194" t="s">
        <v>118</v>
      </c>
      <c r="E75" s="194" t="s">
        <v>141</v>
      </c>
      <c r="F75" s="194">
        <v>22.23</v>
      </c>
      <c r="G75" s="194" t="s">
        <v>54</v>
      </c>
      <c r="H75" s="213"/>
      <c r="I75" s="213"/>
      <c r="J75" s="213"/>
      <c r="K75" s="213"/>
      <c r="L75" s="247" t="s">
        <v>30</v>
      </c>
    </row>
    <row r="76" spans="2:12">
      <c r="B76" s="194" t="s">
        <v>142</v>
      </c>
      <c r="C76" s="194" t="s">
        <v>46</v>
      </c>
      <c r="D76" s="194" t="s">
        <v>118</v>
      </c>
      <c r="E76" s="194" t="s">
        <v>143</v>
      </c>
      <c r="F76" s="194">
        <v>293.07</v>
      </c>
      <c r="G76" s="194">
        <v>0</v>
      </c>
      <c r="H76" s="225"/>
      <c r="I76" s="213"/>
      <c r="J76" s="213">
        <v>1</v>
      </c>
      <c r="K76" s="213"/>
      <c r="L76" s="247"/>
    </row>
    <row r="77" spans="2:12">
      <c r="B77" s="194" t="s">
        <v>144</v>
      </c>
      <c r="C77" s="194" t="s">
        <v>46</v>
      </c>
      <c r="D77" s="194" t="s">
        <v>118</v>
      </c>
      <c r="E77" s="194" t="s">
        <v>145</v>
      </c>
      <c r="F77" s="194">
        <v>512.52</v>
      </c>
      <c r="G77" s="194">
        <v>0</v>
      </c>
      <c r="H77" s="213"/>
      <c r="J77" s="213">
        <v>2</v>
      </c>
      <c r="K77" s="213"/>
      <c r="L77" s="247"/>
    </row>
    <row r="78" spans="2:12">
      <c r="B78" s="194" t="s">
        <v>146</v>
      </c>
      <c r="C78" s="194" t="s">
        <v>46</v>
      </c>
      <c r="D78" s="194" t="s">
        <v>118</v>
      </c>
      <c r="E78" s="194" t="s">
        <v>147</v>
      </c>
      <c r="F78" s="194">
        <v>894.72</v>
      </c>
      <c r="G78" s="194">
        <v>1</v>
      </c>
      <c r="H78" s="213">
        <v>1</v>
      </c>
      <c r="I78" s="225"/>
      <c r="J78" s="213"/>
      <c r="K78" s="213" t="s">
        <v>30</v>
      </c>
      <c r="L78" s="247"/>
    </row>
    <row r="79" spans="2:12">
      <c r="B79" s="194" t="s">
        <v>148</v>
      </c>
      <c r="C79" s="194" t="s">
        <v>46</v>
      </c>
      <c r="D79" s="194" t="s">
        <v>118</v>
      </c>
      <c r="E79" s="194" t="s">
        <v>149</v>
      </c>
      <c r="F79" s="194">
        <v>303.57</v>
      </c>
      <c r="G79" s="194">
        <v>0</v>
      </c>
      <c r="H79" s="213"/>
      <c r="I79" s="213"/>
      <c r="J79" s="213">
        <v>1</v>
      </c>
      <c r="K79" s="213"/>
      <c r="L79" s="247"/>
    </row>
    <row r="80" spans="2:12">
      <c r="B80" s="194" t="s">
        <v>150</v>
      </c>
      <c r="C80" s="194" t="s">
        <v>46</v>
      </c>
      <c r="D80" s="194" t="s">
        <v>118</v>
      </c>
      <c r="E80" s="194" t="s">
        <v>151</v>
      </c>
      <c r="F80" s="194">
        <v>457.18</v>
      </c>
      <c r="G80" s="194">
        <v>0</v>
      </c>
      <c r="H80" s="213"/>
      <c r="I80" s="213"/>
      <c r="J80" s="213">
        <v>2</v>
      </c>
      <c r="K80" s="213"/>
      <c r="L80" s="247"/>
    </row>
    <row r="81" spans="2:12">
      <c r="B81" s="194" t="s">
        <v>152</v>
      </c>
      <c r="C81" s="194" t="s">
        <v>46</v>
      </c>
      <c r="D81" s="194" t="s">
        <v>118</v>
      </c>
      <c r="E81" s="194" t="s">
        <v>153</v>
      </c>
      <c r="F81" s="194">
        <v>17.8</v>
      </c>
      <c r="G81" s="194" t="s">
        <v>54</v>
      </c>
      <c r="H81" s="213"/>
      <c r="I81" s="213"/>
      <c r="J81" s="213"/>
      <c r="K81" s="213"/>
      <c r="L81" s="247" t="s">
        <v>30</v>
      </c>
    </row>
    <row r="82" spans="2:12">
      <c r="B82" s="194" t="s">
        <v>154</v>
      </c>
      <c r="C82" s="194" t="s">
        <v>46</v>
      </c>
      <c r="D82" s="194" t="s">
        <v>118</v>
      </c>
      <c r="E82" s="194" t="s">
        <v>155</v>
      </c>
      <c r="F82" s="194">
        <v>23.02</v>
      </c>
      <c r="G82" s="194" t="s">
        <v>54</v>
      </c>
      <c r="H82" s="213"/>
      <c r="I82" s="213"/>
      <c r="J82" s="213"/>
      <c r="K82" s="213"/>
      <c r="L82" s="247" t="s">
        <v>30</v>
      </c>
    </row>
    <row r="83" spans="2:12">
      <c r="B83" s="194" t="s">
        <v>156</v>
      </c>
      <c r="C83" s="194" t="s">
        <v>46</v>
      </c>
      <c r="D83" s="194" t="s">
        <v>157</v>
      </c>
      <c r="E83" s="194" t="s">
        <v>158</v>
      </c>
      <c r="F83" s="194">
        <v>712.56000000000006</v>
      </c>
      <c r="G83" s="194">
        <v>1</v>
      </c>
      <c r="H83" s="213">
        <v>1</v>
      </c>
      <c r="I83" s="213"/>
      <c r="J83" s="213"/>
      <c r="K83" s="213" t="s">
        <v>30</v>
      </c>
      <c r="L83" s="247"/>
    </row>
    <row r="84" spans="2:12">
      <c r="B84" s="194" t="s">
        <v>159</v>
      </c>
      <c r="C84" s="194" t="s">
        <v>46</v>
      </c>
      <c r="D84" s="194" t="s">
        <v>157</v>
      </c>
      <c r="E84" s="194" t="s">
        <v>160</v>
      </c>
      <c r="F84" s="194">
        <v>142.19</v>
      </c>
      <c r="G84" s="194">
        <v>0</v>
      </c>
      <c r="H84" s="213"/>
      <c r="I84" s="213"/>
      <c r="J84" s="213">
        <v>1</v>
      </c>
      <c r="K84" s="213"/>
      <c r="L84" s="247"/>
    </row>
    <row r="85" spans="2:12">
      <c r="B85" s="194" t="s">
        <v>161</v>
      </c>
      <c r="C85" s="194" t="s">
        <v>46</v>
      </c>
      <c r="D85" s="194" t="s">
        <v>157</v>
      </c>
      <c r="E85" s="194" t="s">
        <v>162</v>
      </c>
      <c r="F85" s="194">
        <v>567.8399999999998</v>
      </c>
      <c r="G85" s="194">
        <v>0</v>
      </c>
      <c r="H85" s="213"/>
      <c r="I85" s="213"/>
      <c r="J85" s="213">
        <v>2</v>
      </c>
      <c r="K85" s="213"/>
      <c r="L85" s="247"/>
    </row>
    <row r="86" spans="2:12">
      <c r="B86" s="194" t="s">
        <v>163</v>
      </c>
      <c r="C86" s="194" t="s">
        <v>46</v>
      </c>
      <c r="D86" s="194" t="s">
        <v>157</v>
      </c>
      <c r="E86" s="194" t="s">
        <v>164</v>
      </c>
      <c r="F86" s="194">
        <v>1259.8800000000001</v>
      </c>
      <c r="G86" s="194">
        <v>1</v>
      </c>
      <c r="H86" s="213">
        <v>1</v>
      </c>
      <c r="I86" s="213"/>
      <c r="J86" s="213"/>
      <c r="K86" s="213" t="s">
        <v>30</v>
      </c>
      <c r="L86" s="247"/>
    </row>
    <row r="87" spans="2:12">
      <c r="B87" s="194" t="s">
        <v>165</v>
      </c>
      <c r="C87" s="194" t="s">
        <v>25</v>
      </c>
      <c r="D87" s="194" t="s">
        <v>166</v>
      </c>
      <c r="E87" s="194" t="s">
        <v>167</v>
      </c>
      <c r="F87" s="194">
        <v>1031.8900000000001</v>
      </c>
      <c r="G87" s="194">
        <v>1</v>
      </c>
      <c r="H87" s="213">
        <v>1</v>
      </c>
      <c r="I87" s="213"/>
      <c r="J87" s="213"/>
      <c r="K87" s="213" t="s">
        <v>30</v>
      </c>
      <c r="L87" s="247"/>
    </row>
    <row r="88" spans="2:12">
      <c r="B88" s="194" t="s">
        <v>168</v>
      </c>
      <c r="C88" s="194" t="s">
        <v>25</v>
      </c>
      <c r="D88" s="194" t="s">
        <v>166</v>
      </c>
      <c r="E88" s="194" t="s">
        <v>169</v>
      </c>
      <c r="F88" s="194">
        <v>993.16999999999985</v>
      </c>
      <c r="G88" s="194">
        <v>1</v>
      </c>
      <c r="H88" s="213">
        <v>1</v>
      </c>
      <c r="I88" s="213"/>
      <c r="J88" s="213"/>
      <c r="K88" s="213" t="s">
        <v>30</v>
      </c>
      <c r="L88" s="247"/>
    </row>
    <row r="89" spans="2:12">
      <c r="B89" s="194" t="s">
        <v>170</v>
      </c>
      <c r="C89" s="194" t="s">
        <v>25</v>
      </c>
      <c r="D89" s="194" t="s">
        <v>171</v>
      </c>
      <c r="E89" s="194" t="s">
        <v>172</v>
      </c>
      <c r="F89" s="194">
        <v>910</v>
      </c>
      <c r="G89" s="194">
        <v>1</v>
      </c>
      <c r="H89" s="213">
        <v>1</v>
      </c>
      <c r="I89" s="213"/>
      <c r="J89" s="213"/>
      <c r="K89" s="213" t="s">
        <v>30</v>
      </c>
      <c r="L89" s="247"/>
    </row>
    <row r="90" spans="2:12">
      <c r="B90" s="194" t="s">
        <v>173</v>
      </c>
      <c r="C90" s="194" t="s">
        <v>25</v>
      </c>
      <c r="D90" s="194" t="s">
        <v>171</v>
      </c>
      <c r="E90" s="194" t="s">
        <v>174</v>
      </c>
      <c r="F90" s="194">
        <v>2157.6799999999998</v>
      </c>
      <c r="G90" s="194">
        <v>3</v>
      </c>
      <c r="H90" s="213">
        <v>2</v>
      </c>
      <c r="I90" s="213">
        <v>1</v>
      </c>
      <c r="J90" s="213"/>
      <c r="K90" s="213" t="s">
        <v>30</v>
      </c>
      <c r="L90" s="247"/>
    </row>
    <row r="91" spans="2:12">
      <c r="B91" s="194" t="s">
        <v>175</v>
      </c>
      <c r="C91" s="194" t="s">
        <v>25</v>
      </c>
      <c r="D91" s="194" t="s">
        <v>176</v>
      </c>
      <c r="E91" s="194" t="s">
        <v>177</v>
      </c>
      <c r="F91" s="194">
        <v>1387.4</v>
      </c>
      <c r="G91" s="194">
        <v>2</v>
      </c>
      <c r="H91" s="213">
        <v>1</v>
      </c>
      <c r="I91" s="213">
        <v>1</v>
      </c>
      <c r="J91" s="213"/>
      <c r="K91" s="213" t="s">
        <v>30</v>
      </c>
      <c r="L91" s="247"/>
    </row>
    <row r="92" spans="2:12">
      <c r="B92" s="194" t="s">
        <v>178</v>
      </c>
      <c r="C92" s="194" t="s">
        <v>25</v>
      </c>
      <c r="D92" s="194" t="s">
        <v>179</v>
      </c>
      <c r="E92" s="194" t="s">
        <v>180</v>
      </c>
      <c r="F92" s="194">
        <v>775.73</v>
      </c>
      <c r="G92" s="194">
        <v>1</v>
      </c>
      <c r="H92" s="213">
        <v>1</v>
      </c>
      <c r="I92" s="213"/>
      <c r="J92" s="213"/>
      <c r="K92" s="213" t="s">
        <v>30</v>
      </c>
      <c r="L92" s="247"/>
    </row>
    <row r="93" spans="2:12">
      <c r="B93" s="194" t="s">
        <v>181</v>
      </c>
      <c r="C93" s="194" t="s">
        <v>25</v>
      </c>
      <c r="D93" s="194" t="s">
        <v>179</v>
      </c>
      <c r="E93" s="194" t="s">
        <v>182</v>
      </c>
      <c r="F93" s="194">
        <v>1175.68</v>
      </c>
      <c r="G93" s="194">
        <v>1</v>
      </c>
      <c r="H93" s="213">
        <v>1</v>
      </c>
      <c r="I93" s="213"/>
      <c r="J93" s="213"/>
      <c r="K93" s="213" t="s">
        <v>30</v>
      </c>
      <c r="L93" s="247"/>
    </row>
    <row r="94" spans="2:12">
      <c r="B94" s="194" t="s">
        <v>183</v>
      </c>
      <c r="C94" s="194" t="s">
        <v>25</v>
      </c>
      <c r="D94" s="194" t="s">
        <v>179</v>
      </c>
      <c r="E94" s="194" t="s">
        <v>184</v>
      </c>
      <c r="F94" s="194">
        <v>362.24</v>
      </c>
      <c r="G94" s="194">
        <v>0</v>
      </c>
      <c r="H94" s="213"/>
      <c r="I94" s="213"/>
      <c r="J94" s="213">
        <v>2</v>
      </c>
      <c r="K94" s="213"/>
      <c r="L94" s="247"/>
    </row>
    <row r="95" spans="2:12">
      <c r="B95" s="194" t="s">
        <v>185</v>
      </c>
      <c r="C95" s="194" t="s">
        <v>25</v>
      </c>
      <c r="D95" s="194" t="s">
        <v>186</v>
      </c>
      <c r="E95" s="194" t="s">
        <v>187</v>
      </c>
      <c r="F95" s="194">
        <v>416.47</v>
      </c>
      <c r="G95" s="194">
        <v>0</v>
      </c>
      <c r="H95" s="213"/>
      <c r="I95" s="213"/>
      <c r="J95" s="213">
        <v>2</v>
      </c>
      <c r="K95" s="213"/>
      <c r="L95" s="247"/>
    </row>
    <row r="96" spans="2:12">
      <c r="B96" s="194" t="s">
        <v>188</v>
      </c>
      <c r="C96" s="194" t="s">
        <v>25</v>
      </c>
      <c r="D96" s="194" t="s">
        <v>186</v>
      </c>
      <c r="E96" s="194" t="s">
        <v>189</v>
      </c>
      <c r="F96" s="194">
        <v>584.44999999999993</v>
      </c>
      <c r="G96" s="194">
        <v>0</v>
      </c>
      <c r="H96" s="213"/>
      <c r="I96" s="213"/>
      <c r="J96" s="213">
        <v>2</v>
      </c>
      <c r="K96" s="213"/>
      <c r="L96" s="247"/>
    </row>
    <row r="97" spans="2:12">
      <c r="B97" s="194" t="s">
        <v>190</v>
      </c>
      <c r="C97" s="194" t="s">
        <v>25</v>
      </c>
      <c r="D97" s="194" t="s">
        <v>186</v>
      </c>
      <c r="E97" s="194" t="s">
        <v>191</v>
      </c>
      <c r="F97" s="194">
        <v>223.42000000000007</v>
      </c>
      <c r="G97" s="194">
        <v>0</v>
      </c>
      <c r="H97" s="213"/>
      <c r="I97" s="213"/>
      <c r="J97" s="213">
        <v>1</v>
      </c>
      <c r="K97" s="213"/>
      <c r="L97" s="247"/>
    </row>
    <row r="98" spans="2:12">
      <c r="B98" s="194" t="s">
        <v>192</v>
      </c>
      <c r="C98" s="194" t="s">
        <v>25</v>
      </c>
      <c r="D98" s="194" t="s">
        <v>186</v>
      </c>
      <c r="E98" s="194" t="s">
        <v>93</v>
      </c>
      <c r="F98" s="194">
        <v>648.3900000000001</v>
      </c>
      <c r="G98" s="194">
        <v>0</v>
      </c>
      <c r="H98" s="213"/>
      <c r="I98" s="213"/>
      <c r="J98" s="213">
        <v>2</v>
      </c>
      <c r="K98" s="213"/>
      <c r="L98" s="247"/>
    </row>
    <row r="99" spans="2:12">
      <c r="B99" s="194" t="s">
        <v>193</v>
      </c>
      <c r="C99" s="194" t="s">
        <v>25</v>
      </c>
      <c r="D99" s="194" t="s">
        <v>186</v>
      </c>
      <c r="E99" s="194" t="s">
        <v>194</v>
      </c>
      <c r="F99" s="194">
        <v>123.88</v>
      </c>
      <c r="G99" s="194">
        <v>0</v>
      </c>
      <c r="H99" s="213"/>
      <c r="I99" s="213"/>
      <c r="J99" s="213">
        <v>1</v>
      </c>
      <c r="K99" s="213"/>
      <c r="L99" s="247"/>
    </row>
    <row r="100" spans="2:12">
      <c r="B100" s="194" t="s">
        <v>195</v>
      </c>
      <c r="C100" s="194" t="s">
        <v>25</v>
      </c>
      <c r="D100" s="194" t="s">
        <v>186</v>
      </c>
      <c r="E100" s="194" t="s">
        <v>196</v>
      </c>
      <c r="F100" s="194">
        <v>959.61</v>
      </c>
      <c r="G100" s="194">
        <v>1</v>
      </c>
      <c r="H100" s="213">
        <v>1</v>
      </c>
      <c r="I100" s="225"/>
      <c r="J100" s="213"/>
      <c r="K100" s="213" t="s">
        <v>30</v>
      </c>
      <c r="L100" s="247"/>
    </row>
    <row r="101" spans="2:12">
      <c r="B101" s="194" t="s">
        <v>197</v>
      </c>
      <c r="C101" s="194" t="s">
        <v>25</v>
      </c>
      <c r="D101" s="194" t="s">
        <v>198</v>
      </c>
      <c r="E101" s="194" t="s">
        <v>199</v>
      </c>
      <c r="F101" s="194">
        <v>86.18</v>
      </c>
      <c r="G101" s="194">
        <v>0</v>
      </c>
      <c r="H101" s="213"/>
      <c r="I101" s="213"/>
      <c r="J101" s="213">
        <v>1</v>
      </c>
      <c r="K101" s="213"/>
      <c r="L101" s="247"/>
    </row>
    <row r="102" spans="2:12">
      <c r="B102" s="194" t="s">
        <v>200</v>
      </c>
      <c r="C102" s="194" t="s">
        <v>25</v>
      </c>
      <c r="D102" s="194" t="s">
        <v>198</v>
      </c>
      <c r="E102" s="194" t="s">
        <v>201</v>
      </c>
      <c r="F102" s="194">
        <v>444.28</v>
      </c>
      <c r="G102" s="194">
        <v>0</v>
      </c>
      <c r="H102" s="225"/>
      <c r="I102" s="213"/>
      <c r="J102" s="213">
        <v>2</v>
      </c>
      <c r="K102" s="213"/>
      <c r="L102" s="247"/>
    </row>
    <row r="103" spans="2:12">
      <c r="B103" s="194" t="s">
        <v>202</v>
      </c>
      <c r="C103" s="194" t="s">
        <v>25</v>
      </c>
      <c r="D103" s="194" t="s">
        <v>198</v>
      </c>
      <c r="E103" s="194" t="s">
        <v>203</v>
      </c>
      <c r="F103" s="194">
        <v>1804.7799999999995</v>
      </c>
      <c r="G103" s="194">
        <v>2</v>
      </c>
      <c r="H103" s="213">
        <v>1</v>
      </c>
      <c r="I103" s="213">
        <v>1</v>
      </c>
      <c r="J103" s="213"/>
      <c r="K103" s="213" t="s">
        <v>30</v>
      </c>
      <c r="L103" s="247"/>
    </row>
    <row r="104" spans="2:12">
      <c r="B104" s="194" t="s">
        <v>204</v>
      </c>
      <c r="C104" s="194" t="s">
        <v>25</v>
      </c>
      <c r="D104" s="194" t="s">
        <v>198</v>
      </c>
      <c r="E104" s="194" t="s">
        <v>205</v>
      </c>
      <c r="F104" s="194">
        <v>248.54999999999995</v>
      </c>
      <c r="G104" s="194">
        <v>0</v>
      </c>
      <c r="H104" s="213"/>
      <c r="I104" s="213"/>
      <c r="J104" s="213">
        <v>1</v>
      </c>
      <c r="K104" s="213"/>
      <c r="L104" s="247"/>
    </row>
    <row r="105" spans="2:12">
      <c r="B105" s="194" t="s">
        <v>206</v>
      </c>
      <c r="C105" s="194" t="s">
        <v>25</v>
      </c>
      <c r="D105" s="194" t="s">
        <v>198</v>
      </c>
      <c r="E105" s="194" t="s">
        <v>207</v>
      </c>
      <c r="F105" s="194">
        <v>753.47</v>
      </c>
      <c r="G105" s="194">
        <v>1</v>
      </c>
      <c r="H105" s="213">
        <v>1</v>
      </c>
      <c r="I105" s="213"/>
      <c r="J105" s="213"/>
      <c r="K105" s="213" t="s">
        <v>30</v>
      </c>
      <c r="L105" s="247"/>
    </row>
    <row r="106" spans="2:12">
      <c r="B106" s="194" t="s">
        <v>208</v>
      </c>
      <c r="C106" s="194" t="s">
        <v>25</v>
      </c>
      <c r="D106" s="194" t="s">
        <v>198</v>
      </c>
      <c r="E106" s="194" t="s">
        <v>209</v>
      </c>
      <c r="F106" s="194">
        <v>1183.5800000000004</v>
      </c>
      <c r="G106" s="235">
        <v>1</v>
      </c>
      <c r="H106" s="243">
        <v>1</v>
      </c>
      <c r="I106" s="243"/>
      <c r="J106" s="243"/>
      <c r="K106" s="243" t="s">
        <v>30</v>
      </c>
      <c r="L106" s="248"/>
    </row>
    <row r="107" spans="2:12">
      <c r="B107" s="194" t="s">
        <v>210</v>
      </c>
      <c r="C107" s="194" t="s">
        <v>25</v>
      </c>
      <c r="D107" s="194" t="s">
        <v>198</v>
      </c>
      <c r="E107" s="194" t="s">
        <v>211</v>
      </c>
      <c r="F107" s="242">
        <v>96.8</v>
      </c>
      <c r="G107" s="194">
        <v>0</v>
      </c>
      <c r="H107" s="194"/>
      <c r="I107" s="194"/>
      <c r="J107" s="194">
        <v>1</v>
      </c>
      <c r="K107" s="213"/>
      <c r="L107" s="247"/>
    </row>
    <row r="108" spans="2:12">
      <c r="B108" s="194" t="s">
        <v>212</v>
      </c>
      <c r="C108" s="194" t="s">
        <v>25</v>
      </c>
      <c r="D108" s="194" t="s">
        <v>198</v>
      </c>
      <c r="E108" s="194" t="s">
        <v>213</v>
      </c>
      <c r="F108" s="242">
        <v>37.950000000000003</v>
      </c>
      <c r="G108" s="194" t="s">
        <v>54</v>
      </c>
      <c r="H108" s="194"/>
      <c r="I108" s="194"/>
      <c r="J108" s="194"/>
      <c r="K108" s="213"/>
      <c r="L108" s="247" t="s">
        <v>30</v>
      </c>
    </row>
    <row r="109" spans="2:12">
      <c r="F109" s="240"/>
      <c r="G109" s="194"/>
      <c r="H109" s="194"/>
      <c r="I109" s="194"/>
      <c r="J109" s="194"/>
      <c r="K109" s="194"/>
    </row>
    <row r="110" spans="2:12">
      <c r="F110" s="240">
        <f>SUM(F23:F109)</f>
        <v>48220.060000000012</v>
      </c>
      <c r="G110" s="194">
        <f t="shared" ref="G110:J110" si="0">SUM(G25:G108)</f>
        <v>40</v>
      </c>
      <c r="H110" s="194">
        <f t="shared" si="0"/>
        <v>30</v>
      </c>
      <c r="I110" s="194">
        <f t="shared" si="0"/>
        <v>9</v>
      </c>
      <c r="J110" s="194">
        <f t="shared" si="0"/>
        <v>56</v>
      </c>
      <c r="K110" s="194"/>
    </row>
  </sheetData>
  <autoFilter ref="A22:Q108" xr:uid="{6C0F200F-E644-46B4-8544-969B4E01F196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8"/>
  <sheetViews>
    <sheetView topLeftCell="A74" workbookViewId="0">
      <selection activeCell="E8" sqref="E8"/>
    </sheetView>
  </sheetViews>
  <sheetFormatPr defaultRowHeight="14.45"/>
  <cols>
    <col min="1" max="1" width="6.7109375" customWidth="1"/>
    <col min="2" max="2" width="25" bestFit="1" customWidth="1"/>
    <col min="3" max="3" width="6.7109375" bestFit="1" customWidth="1"/>
    <col min="4" max="4" width="12.85546875" style="37" bestFit="1" customWidth="1"/>
    <col min="5" max="5" width="7" style="37" customWidth="1"/>
    <col min="6" max="6" width="6.28515625" style="37" customWidth="1"/>
    <col min="7" max="7" width="5.140625" style="37" bestFit="1" customWidth="1"/>
    <col min="8" max="8" width="6.140625" style="37" customWidth="1"/>
    <col min="9" max="9" width="8.140625" style="86" bestFit="1" customWidth="1"/>
    <col min="10" max="10" width="7.7109375" style="37" customWidth="1"/>
    <col min="11" max="11" width="7.28515625" style="37" bestFit="1" customWidth="1"/>
    <col min="12" max="12" width="17.28515625" style="37" bestFit="1" customWidth="1"/>
    <col min="13" max="13" width="6.140625" style="37" customWidth="1"/>
    <col min="14" max="14" width="18.7109375" bestFit="1" customWidth="1"/>
    <col min="15" max="15" width="6.28515625" bestFit="1" customWidth="1"/>
    <col min="16" max="16" width="7.28515625" customWidth="1"/>
  </cols>
  <sheetData>
    <row r="1" spans="1:16" ht="15.6">
      <c r="A1" s="8" t="s">
        <v>249</v>
      </c>
      <c r="B1" s="27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/>
      <c r="B2" s="9">
        <v>2013</v>
      </c>
      <c r="C2" s="10" t="s">
        <v>0</v>
      </c>
      <c r="D2" s="9" t="s">
        <v>270</v>
      </c>
      <c r="E2" s="254" t="s">
        <v>381</v>
      </c>
      <c r="F2" s="255"/>
      <c r="G2" s="256"/>
      <c r="H2" s="254" t="s">
        <v>337</v>
      </c>
      <c r="I2" s="261"/>
      <c r="J2" s="261"/>
      <c r="K2" s="262"/>
      <c r="L2"/>
      <c r="M2"/>
      <c r="N2" s="257"/>
      <c r="O2" s="252"/>
      <c r="P2" s="252"/>
    </row>
    <row r="3" spans="1:16" ht="15" thickBot="1">
      <c r="A3" s="2"/>
      <c r="B3" s="23" t="s">
        <v>26</v>
      </c>
      <c r="C3" s="11"/>
      <c r="D3" s="40" t="s">
        <v>272</v>
      </c>
      <c r="E3" s="3" t="s">
        <v>19</v>
      </c>
      <c r="F3" s="4" t="s">
        <v>20</v>
      </c>
      <c r="G3" s="5" t="s">
        <v>21</v>
      </c>
      <c r="H3" s="3" t="s">
        <v>19</v>
      </c>
      <c r="I3" s="64" t="s">
        <v>286</v>
      </c>
      <c r="J3" s="4" t="s">
        <v>20</v>
      </c>
      <c r="K3" s="4" t="s">
        <v>21</v>
      </c>
      <c r="L3" s="9"/>
      <c r="M3" s="9"/>
      <c r="N3" s="9"/>
      <c r="O3" s="9"/>
      <c r="P3" s="9"/>
    </row>
    <row r="4" spans="1:16">
      <c r="A4" s="13" t="s">
        <v>287</v>
      </c>
      <c r="B4" s="2" t="s">
        <v>382</v>
      </c>
      <c r="C4" s="14">
        <v>60</v>
      </c>
      <c r="D4" s="113">
        <v>250</v>
      </c>
      <c r="E4" s="113">
        <v>0</v>
      </c>
      <c r="F4" s="113">
        <v>0</v>
      </c>
      <c r="G4" s="113">
        <v>1</v>
      </c>
      <c r="H4" s="113">
        <v>0</v>
      </c>
      <c r="I4" s="65"/>
      <c r="J4" s="113">
        <v>0</v>
      </c>
      <c r="K4" s="113">
        <v>0</v>
      </c>
      <c r="L4" s="113"/>
      <c r="M4" s="9"/>
      <c r="N4" s="31"/>
      <c r="O4" s="31"/>
      <c r="P4" s="31"/>
    </row>
    <row r="5" spans="1:16">
      <c r="A5" s="2" t="s">
        <v>24</v>
      </c>
      <c r="B5" s="2" t="s">
        <v>339</v>
      </c>
      <c r="C5" s="6">
        <v>255</v>
      </c>
      <c r="D5" s="113">
        <v>250</v>
      </c>
      <c r="E5" s="113">
        <v>1</v>
      </c>
      <c r="F5" s="113">
        <v>0</v>
      </c>
      <c r="G5" s="113">
        <v>0</v>
      </c>
      <c r="H5" s="113">
        <v>1</v>
      </c>
      <c r="I5" s="65">
        <v>9</v>
      </c>
      <c r="J5" s="113">
        <v>0</v>
      </c>
      <c r="K5" s="113">
        <v>0</v>
      </c>
      <c r="L5" s="113" t="s">
        <v>383</v>
      </c>
      <c r="M5" s="9"/>
      <c r="N5" s="31"/>
      <c r="O5" s="31"/>
      <c r="P5" s="31"/>
    </row>
    <row r="6" spans="1:16">
      <c r="A6" s="2" t="s">
        <v>28</v>
      </c>
      <c r="B6" s="2" t="s">
        <v>29</v>
      </c>
      <c r="C6" s="6">
        <v>994</v>
      </c>
      <c r="D6" s="113">
        <v>250</v>
      </c>
      <c r="E6" s="113">
        <v>1</v>
      </c>
      <c r="F6" s="113">
        <v>1</v>
      </c>
      <c r="G6" s="113" t="s">
        <v>316</v>
      </c>
      <c r="H6" s="113">
        <v>1</v>
      </c>
      <c r="I6" s="65">
        <v>8</v>
      </c>
      <c r="J6" s="113">
        <v>0</v>
      </c>
      <c r="K6" s="113">
        <v>1</v>
      </c>
      <c r="L6" s="82">
        <v>0.43</v>
      </c>
      <c r="M6" s="9"/>
      <c r="N6" s="31"/>
      <c r="O6" s="31"/>
      <c r="P6" s="31"/>
    </row>
    <row r="7" spans="1:16">
      <c r="A7" s="2" t="s">
        <v>31</v>
      </c>
      <c r="B7" s="2" t="s">
        <v>33</v>
      </c>
      <c r="C7" s="6">
        <v>433</v>
      </c>
      <c r="D7" s="113">
        <v>250</v>
      </c>
      <c r="E7" s="113">
        <v>1</v>
      </c>
      <c r="F7" s="113">
        <v>0</v>
      </c>
      <c r="G7" s="113" t="s">
        <v>316</v>
      </c>
      <c r="H7" s="113">
        <v>0</v>
      </c>
      <c r="I7" s="65"/>
      <c r="J7" s="113">
        <v>0</v>
      </c>
      <c r="K7" s="113">
        <v>3</v>
      </c>
      <c r="L7" s="113"/>
      <c r="M7" s="9"/>
      <c r="N7" s="31"/>
      <c r="O7" s="31"/>
      <c r="P7" s="31"/>
    </row>
    <row r="8" spans="1:16">
      <c r="A8" s="2" t="s">
        <v>34</v>
      </c>
      <c r="B8" s="2" t="s">
        <v>341</v>
      </c>
      <c r="C8" s="6">
        <v>217</v>
      </c>
      <c r="D8" s="113">
        <v>250</v>
      </c>
      <c r="E8" s="113">
        <v>1</v>
      </c>
      <c r="F8" s="113">
        <v>0</v>
      </c>
      <c r="G8" s="113">
        <v>0</v>
      </c>
      <c r="H8" s="113">
        <v>0</v>
      </c>
      <c r="I8" s="65"/>
      <c r="J8" s="113">
        <v>0</v>
      </c>
      <c r="K8" s="113">
        <v>0</v>
      </c>
      <c r="L8" s="81"/>
      <c r="M8" s="9"/>
      <c r="N8" s="31"/>
      <c r="O8" s="31"/>
      <c r="P8" s="31"/>
    </row>
    <row r="9" spans="1:16">
      <c r="A9" s="2" t="s">
        <v>342</v>
      </c>
      <c r="B9" s="2" t="s">
        <v>384</v>
      </c>
      <c r="C9" s="6">
        <v>105</v>
      </c>
      <c r="D9" s="113">
        <v>250</v>
      </c>
      <c r="E9" s="113">
        <v>0</v>
      </c>
      <c r="F9" s="113">
        <v>0</v>
      </c>
      <c r="G9" s="113">
        <v>1</v>
      </c>
      <c r="H9" s="113">
        <v>0</v>
      </c>
      <c r="I9" s="65"/>
      <c r="J9" s="113">
        <v>1</v>
      </c>
      <c r="K9" s="113">
        <v>0</v>
      </c>
      <c r="L9" s="113"/>
      <c r="M9" s="9"/>
      <c r="N9" s="31"/>
      <c r="O9" s="31"/>
      <c r="P9" s="31"/>
    </row>
    <row r="10" spans="1:16">
      <c r="A10" s="2" t="s">
        <v>36</v>
      </c>
      <c r="B10" s="2" t="s">
        <v>385</v>
      </c>
      <c r="C10" s="6">
        <v>131</v>
      </c>
      <c r="D10" s="113">
        <v>250</v>
      </c>
      <c r="E10" s="113">
        <v>0</v>
      </c>
      <c r="F10" s="113">
        <v>1</v>
      </c>
      <c r="G10" s="113">
        <v>0</v>
      </c>
      <c r="H10" s="113">
        <v>0</v>
      </c>
      <c r="I10" s="65"/>
      <c r="J10" s="113">
        <v>0</v>
      </c>
      <c r="K10" s="113">
        <v>0</v>
      </c>
      <c r="L10" s="113"/>
      <c r="M10" s="9"/>
      <c r="N10" s="31"/>
      <c r="O10" s="31"/>
      <c r="P10" s="31"/>
    </row>
    <row r="11" spans="1:16">
      <c r="A11" s="2" t="s">
        <v>38</v>
      </c>
      <c r="B11" s="2" t="s">
        <v>344</v>
      </c>
      <c r="C11" s="6">
        <v>206</v>
      </c>
      <c r="D11" s="113">
        <v>250</v>
      </c>
      <c r="E11" s="113">
        <v>1</v>
      </c>
      <c r="F11" s="113">
        <v>0</v>
      </c>
      <c r="G11" s="113">
        <v>0</v>
      </c>
      <c r="H11" s="113">
        <v>0</v>
      </c>
      <c r="I11" s="65"/>
      <c r="J11" s="113">
        <v>0</v>
      </c>
      <c r="K11" s="113">
        <v>0</v>
      </c>
      <c r="L11" s="113"/>
      <c r="M11" s="9"/>
      <c r="N11" s="31"/>
      <c r="O11" s="31"/>
      <c r="P11" s="31"/>
    </row>
    <row r="12" spans="1:16">
      <c r="A12" s="2"/>
      <c r="B12" s="7" t="s">
        <v>41</v>
      </c>
      <c r="C12" s="6"/>
      <c r="D12" s="113"/>
      <c r="E12" s="113"/>
      <c r="F12" s="113"/>
      <c r="G12" s="113"/>
      <c r="H12" s="113"/>
      <c r="I12" s="65"/>
      <c r="J12" s="113"/>
      <c r="K12" s="113"/>
      <c r="L12" s="113"/>
      <c r="M12" s="9"/>
      <c r="N12" s="62"/>
      <c r="O12" s="62"/>
      <c r="P12" s="62"/>
    </row>
    <row r="13" spans="1:16">
      <c r="A13" s="2" t="s">
        <v>40</v>
      </c>
      <c r="B13" s="2" t="s">
        <v>42</v>
      </c>
      <c r="C13" s="6">
        <v>744</v>
      </c>
      <c r="D13" s="113">
        <v>250</v>
      </c>
      <c r="E13" s="113">
        <v>1</v>
      </c>
      <c r="F13" s="113">
        <v>1</v>
      </c>
      <c r="G13" s="113" t="s">
        <v>316</v>
      </c>
      <c r="H13" s="113">
        <v>1</v>
      </c>
      <c r="I13" s="65">
        <v>3</v>
      </c>
      <c r="J13" s="113">
        <v>0</v>
      </c>
      <c r="K13" s="113">
        <v>0</v>
      </c>
      <c r="L13" s="113"/>
      <c r="M13" s="9"/>
      <c r="N13" s="31"/>
      <c r="O13" s="31"/>
      <c r="P13" s="31"/>
    </row>
    <row r="14" spans="1:16">
      <c r="A14" s="2" t="s">
        <v>43</v>
      </c>
      <c r="B14" s="2" t="s">
        <v>44</v>
      </c>
      <c r="C14" s="6">
        <v>603</v>
      </c>
      <c r="D14" s="113">
        <v>250</v>
      </c>
      <c r="E14" s="113">
        <v>1</v>
      </c>
      <c r="F14" s="113">
        <v>0</v>
      </c>
      <c r="G14" s="113" t="s">
        <v>316</v>
      </c>
      <c r="H14" s="113">
        <v>0</v>
      </c>
      <c r="I14" s="65"/>
      <c r="J14" s="113">
        <v>0</v>
      </c>
      <c r="K14" s="113">
        <v>0</v>
      </c>
      <c r="L14" s="113" t="s">
        <v>345</v>
      </c>
      <c r="M14" s="9"/>
      <c r="N14" s="31"/>
      <c r="O14" s="31"/>
      <c r="P14" s="31"/>
    </row>
    <row r="15" spans="1:16">
      <c r="A15" s="2" t="s">
        <v>45</v>
      </c>
      <c r="B15" s="2" t="s">
        <v>47</v>
      </c>
      <c r="C15" s="6">
        <v>1559</v>
      </c>
      <c r="D15" s="113">
        <v>200</v>
      </c>
      <c r="E15" s="113">
        <v>2</v>
      </c>
      <c r="F15" s="113">
        <v>2</v>
      </c>
      <c r="G15" s="113" t="s">
        <v>316</v>
      </c>
      <c r="H15" s="113">
        <v>2</v>
      </c>
      <c r="I15" s="65" t="s">
        <v>289</v>
      </c>
      <c r="J15" s="113">
        <v>1</v>
      </c>
      <c r="K15" s="113">
        <v>4</v>
      </c>
      <c r="L15" s="82">
        <v>0.71</v>
      </c>
      <c r="M15" s="9"/>
      <c r="N15" s="31"/>
      <c r="O15" s="31"/>
      <c r="P15" s="31"/>
    </row>
    <row r="16" spans="1:16">
      <c r="A16" s="2" t="s">
        <v>48</v>
      </c>
      <c r="B16" s="2" t="s">
        <v>49</v>
      </c>
      <c r="C16" s="6">
        <v>1539</v>
      </c>
      <c r="D16" s="113">
        <v>250</v>
      </c>
      <c r="E16" s="113">
        <v>2</v>
      </c>
      <c r="F16" s="113">
        <v>1</v>
      </c>
      <c r="G16" s="113" t="s">
        <v>316</v>
      </c>
      <c r="H16" s="113">
        <v>1</v>
      </c>
      <c r="I16" s="65"/>
      <c r="J16" s="113">
        <v>1</v>
      </c>
      <c r="K16" s="113">
        <v>2</v>
      </c>
      <c r="L16" s="113"/>
      <c r="M16" s="9"/>
      <c r="N16" s="31"/>
      <c r="O16" s="31"/>
      <c r="P16" s="31"/>
    </row>
    <row r="17" spans="1:16">
      <c r="A17" s="2" t="s">
        <v>50</v>
      </c>
      <c r="B17" s="66" t="s">
        <v>291</v>
      </c>
      <c r="C17" s="17">
        <v>1533</v>
      </c>
      <c r="D17" s="113">
        <v>250</v>
      </c>
      <c r="E17" s="113">
        <v>2</v>
      </c>
      <c r="F17" s="113">
        <v>1</v>
      </c>
      <c r="G17" s="113" t="s">
        <v>316</v>
      </c>
      <c r="H17" s="113">
        <v>3</v>
      </c>
      <c r="I17" s="65" t="s">
        <v>346</v>
      </c>
      <c r="J17" s="113">
        <v>0</v>
      </c>
      <c r="K17" s="113">
        <v>3</v>
      </c>
      <c r="L17" s="80" t="s">
        <v>347</v>
      </c>
      <c r="M17" s="9"/>
      <c r="N17" s="31"/>
      <c r="O17" s="31"/>
      <c r="P17" s="31"/>
    </row>
    <row r="18" spans="1:16">
      <c r="A18" s="2" t="s">
        <v>274</v>
      </c>
      <c r="B18" s="2" t="s">
        <v>275</v>
      </c>
      <c r="C18" s="6">
        <v>327</v>
      </c>
      <c r="D18" s="113">
        <v>250</v>
      </c>
      <c r="E18" s="113">
        <v>0</v>
      </c>
      <c r="F18" s="113">
        <v>1</v>
      </c>
      <c r="G18" s="113">
        <v>0</v>
      </c>
      <c r="H18" s="113">
        <v>0</v>
      </c>
      <c r="I18" s="65"/>
      <c r="J18" s="113">
        <v>1</v>
      </c>
      <c r="K18" s="113">
        <v>0</v>
      </c>
      <c r="L18" s="113"/>
      <c r="M18" s="9"/>
      <c r="N18" s="31"/>
      <c r="O18" s="31"/>
      <c r="P18" s="31"/>
    </row>
    <row r="19" spans="1:16">
      <c r="A19" s="2" t="s">
        <v>292</v>
      </c>
      <c r="B19" s="2" t="s">
        <v>386</v>
      </c>
      <c r="C19" s="6">
        <v>37</v>
      </c>
      <c r="D19" s="113">
        <v>250</v>
      </c>
      <c r="E19" s="113">
        <v>0</v>
      </c>
      <c r="F19" s="113">
        <v>0</v>
      </c>
      <c r="G19" s="113">
        <v>1</v>
      </c>
      <c r="H19" s="113">
        <v>0</v>
      </c>
      <c r="I19" s="65"/>
      <c r="J19" s="113">
        <v>0</v>
      </c>
      <c r="K19" s="113">
        <v>1</v>
      </c>
      <c r="L19" s="113"/>
      <c r="M19" s="9"/>
      <c r="N19" s="31"/>
      <c r="O19" s="31"/>
      <c r="P19" s="31"/>
    </row>
    <row r="20" spans="1:16">
      <c r="A20" s="2"/>
      <c r="B20" s="7" t="s">
        <v>56</v>
      </c>
      <c r="C20" s="6"/>
      <c r="D20" s="113"/>
      <c r="E20" s="113"/>
      <c r="F20" s="113"/>
      <c r="G20" s="113"/>
      <c r="H20" s="113"/>
      <c r="I20" s="65"/>
      <c r="J20" s="113"/>
      <c r="K20" s="113"/>
      <c r="L20" s="113"/>
      <c r="M20" s="9"/>
      <c r="N20" s="62"/>
      <c r="O20" s="62"/>
      <c r="P20" s="62"/>
    </row>
    <row r="21" spans="1:16">
      <c r="A21" s="2" t="s">
        <v>55</v>
      </c>
      <c r="B21" s="2" t="s">
        <v>57</v>
      </c>
      <c r="C21" s="6">
        <v>320</v>
      </c>
      <c r="D21" s="113">
        <v>200</v>
      </c>
      <c r="E21" s="113">
        <v>1</v>
      </c>
      <c r="F21" s="113">
        <v>0</v>
      </c>
      <c r="G21" s="113" t="s">
        <v>316</v>
      </c>
      <c r="H21" s="113">
        <v>0</v>
      </c>
      <c r="I21" s="65"/>
      <c r="J21" s="113">
        <v>0</v>
      </c>
      <c r="K21" s="113">
        <v>0</v>
      </c>
      <c r="L21" s="113"/>
      <c r="M21" s="9"/>
      <c r="N21" s="31"/>
      <c r="O21" s="31"/>
      <c r="P21" s="31"/>
    </row>
    <row r="22" spans="1:16">
      <c r="A22" s="2" t="s">
        <v>58</v>
      </c>
      <c r="B22" s="2" t="s">
        <v>320</v>
      </c>
      <c r="C22" s="6">
        <v>930</v>
      </c>
      <c r="D22" s="113">
        <v>200</v>
      </c>
      <c r="E22" s="113">
        <v>1</v>
      </c>
      <c r="F22" s="113">
        <v>2</v>
      </c>
      <c r="G22" s="113" t="s">
        <v>316</v>
      </c>
      <c r="H22" s="113">
        <v>1</v>
      </c>
      <c r="I22" s="65">
        <v>8</v>
      </c>
      <c r="J22" s="113">
        <v>2</v>
      </c>
      <c r="K22" s="113">
        <v>3</v>
      </c>
      <c r="L22" s="113" t="s">
        <v>349</v>
      </c>
      <c r="M22" s="9"/>
      <c r="N22" s="31"/>
      <c r="O22" s="31"/>
      <c r="P22" s="31"/>
    </row>
    <row r="23" spans="1:16">
      <c r="A23" s="2" t="s">
        <v>321</v>
      </c>
      <c r="B23" s="2" t="s">
        <v>322</v>
      </c>
      <c r="C23" s="6">
        <v>260</v>
      </c>
      <c r="D23" s="113">
        <v>200</v>
      </c>
      <c r="E23" s="113">
        <v>1</v>
      </c>
      <c r="F23" s="113">
        <v>0</v>
      </c>
      <c r="G23" s="113">
        <v>0</v>
      </c>
      <c r="H23" s="113">
        <v>1</v>
      </c>
      <c r="I23" s="65">
        <v>7</v>
      </c>
      <c r="J23" s="113">
        <v>0</v>
      </c>
      <c r="K23" s="113">
        <v>0</v>
      </c>
      <c r="L23" s="82">
        <v>0.73</v>
      </c>
      <c r="M23" s="9"/>
      <c r="N23" s="31"/>
      <c r="O23" s="31"/>
      <c r="P23" s="31"/>
    </row>
    <row r="24" spans="1:16">
      <c r="A24" s="2" t="s">
        <v>60</v>
      </c>
      <c r="B24" s="2" t="s">
        <v>245</v>
      </c>
      <c r="C24" s="6">
        <v>201</v>
      </c>
      <c r="D24" s="113">
        <v>200</v>
      </c>
      <c r="E24" s="113">
        <v>1</v>
      </c>
      <c r="F24" s="113">
        <v>0</v>
      </c>
      <c r="G24" s="113">
        <v>0</v>
      </c>
      <c r="H24" s="113">
        <v>1</v>
      </c>
      <c r="I24" s="65">
        <v>5</v>
      </c>
      <c r="J24" s="113">
        <v>0</v>
      </c>
      <c r="K24" s="113">
        <v>0</v>
      </c>
      <c r="L24" s="113"/>
      <c r="M24" s="9"/>
      <c r="N24" s="31"/>
      <c r="O24" s="31"/>
      <c r="P24" s="31"/>
    </row>
    <row r="25" spans="1:16">
      <c r="A25" s="2" t="s">
        <v>62</v>
      </c>
      <c r="B25" s="2" t="s">
        <v>350</v>
      </c>
      <c r="C25" s="6">
        <v>180</v>
      </c>
      <c r="D25" s="113">
        <v>200</v>
      </c>
      <c r="E25" s="113">
        <v>0</v>
      </c>
      <c r="F25" s="113">
        <v>1</v>
      </c>
      <c r="G25" s="113">
        <v>0</v>
      </c>
      <c r="H25" s="113">
        <v>0</v>
      </c>
      <c r="I25" s="65"/>
      <c r="J25" s="113">
        <v>0</v>
      </c>
      <c r="K25" s="113">
        <v>1</v>
      </c>
      <c r="L25" s="113"/>
      <c r="M25" s="9"/>
      <c r="N25" s="31"/>
      <c r="O25" s="31"/>
      <c r="P25" s="31"/>
    </row>
    <row r="26" spans="1:16">
      <c r="A26" s="2" t="s">
        <v>64</v>
      </c>
      <c r="B26" s="2" t="s">
        <v>65</v>
      </c>
      <c r="C26" s="6">
        <v>381</v>
      </c>
      <c r="D26" s="113">
        <v>200</v>
      </c>
      <c r="E26" s="113">
        <v>0</v>
      </c>
      <c r="F26" s="113">
        <v>1</v>
      </c>
      <c r="G26" s="113" t="s">
        <v>316</v>
      </c>
      <c r="H26" s="113">
        <v>0</v>
      </c>
      <c r="I26" s="65"/>
      <c r="J26" s="113">
        <v>0</v>
      </c>
      <c r="K26" s="113">
        <v>0</v>
      </c>
      <c r="L26" s="113"/>
      <c r="M26" s="9"/>
      <c r="N26" s="31"/>
      <c r="O26" s="31"/>
      <c r="P26" s="31"/>
    </row>
    <row r="27" spans="1:16">
      <c r="A27" s="2" t="s">
        <v>66</v>
      </c>
      <c r="B27" s="2" t="s">
        <v>67</v>
      </c>
      <c r="C27" s="6">
        <v>363</v>
      </c>
      <c r="D27" s="113">
        <v>200</v>
      </c>
      <c r="E27" s="113">
        <v>0</v>
      </c>
      <c r="F27" s="113">
        <v>1</v>
      </c>
      <c r="G27" s="113" t="s">
        <v>316</v>
      </c>
      <c r="H27" s="113">
        <v>0</v>
      </c>
      <c r="I27" s="65"/>
      <c r="J27" s="113">
        <v>1</v>
      </c>
      <c r="K27" s="113">
        <v>3</v>
      </c>
      <c r="L27" s="113"/>
      <c r="M27" s="9"/>
      <c r="N27" s="31"/>
      <c r="O27" s="31"/>
      <c r="P27" s="31"/>
    </row>
    <row r="28" spans="1:16">
      <c r="A28" s="2" t="s">
        <v>68</v>
      </c>
      <c r="B28" s="2" t="s">
        <v>69</v>
      </c>
      <c r="C28" s="17">
        <v>579</v>
      </c>
      <c r="D28" s="113">
        <v>200</v>
      </c>
      <c r="E28" s="113">
        <v>1</v>
      </c>
      <c r="F28" s="113">
        <v>1</v>
      </c>
      <c r="G28" s="113" t="s">
        <v>316</v>
      </c>
      <c r="H28" s="113">
        <v>1</v>
      </c>
      <c r="I28" s="65">
        <v>4</v>
      </c>
      <c r="J28" s="113">
        <v>1</v>
      </c>
      <c r="K28" s="113">
        <v>2</v>
      </c>
      <c r="L28" s="113"/>
      <c r="M28" s="9"/>
      <c r="N28" s="31"/>
      <c r="O28" s="31"/>
      <c r="P28" s="31"/>
    </row>
    <row r="29" spans="1:16">
      <c r="A29" s="2"/>
      <c r="B29" s="7" t="s">
        <v>75</v>
      </c>
      <c r="C29" s="17"/>
      <c r="D29" s="113"/>
      <c r="E29" s="113"/>
      <c r="F29" s="113"/>
      <c r="G29" s="113"/>
      <c r="H29" s="113"/>
      <c r="I29" s="65"/>
      <c r="J29" s="113"/>
      <c r="K29" s="113"/>
      <c r="L29" s="113"/>
      <c r="M29" s="9"/>
      <c r="N29" s="62"/>
      <c r="O29" s="62"/>
      <c r="P29" s="62"/>
    </row>
    <row r="30" spans="1:16">
      <c r="A30" s="2" t="s">
        <v>74</v>
      </c>
      <c r="B30" s="2" t="s">
        <v>298</v>
      </c>
      <c r="C30" s="17">
        <v>906</v>
      </c>
      <c r="D30" s="113">
        <v>250</v>
      </c>
      <c r="E30" s="113">
        <v>1</v>
      </c>
      <c r="F30" s="113">
        <v>1</v>
      </c>
      <c r="G30" s="113" t="s">
        <v>316</v>
      </c>
      <c r="H30" s="113">
        <v>2</v>
      </c>
      <c r="I30" s="65" t="s">
        <v>351</v>
      </c>
      <c r="J30" s="113">
        <v>0</v>
      </c>
      <c r="K30" s="113">
        <v>1</v>
      </c>
      <c r="L30" s="113"/>
      <c r="M30" s="9"/>
      <c r="N30" s="31"/>
      <c r="O30" s="31"/>
      <c r="P30" s="31"/>
    </row>
    <row r="31" spans="1:16">
      <c r="A31" s="2" t="s">
        <v>78</v>
      </c>
      <c r="B31" s="2" t="s">
        <v>79</v>
      </c>
      <c r="C31" s="17">
        <v>1283</v>
      </c>
      <c r="D31" s="113">
        <v>250</v>
      </c>
      <c r="E31" s="113">
        <v>1</v>
      </c>
      <c r="F31" s="113">
        <v>2</v>
      </c>
      <c r="G31" s="113" t="s">
        <v>316</v>
      </c>
      <c r="H31" s="113">
        <v>1</v>
      </c>
      <c r="I31" s="65"/>
      <c r="J31" s="113">
        <v>2</v>
      </c>
      <c r="K31" s="113">
        <v>4</v>
      </c>
      <c r="L31" s="113" t="s">
        <v>352</v>
      </c>
      <c r="M31" s="9"/>
      <c r="N31" s="31"/>
      <c r="O31" s="31"/>
      <c r="P31" s="31"/>
    </row>
    <row r="32" spans="1:16">
      <c r="A32" s="2" t="s">
        <v>80</v>
      </c>
      <c r="B32" s="2" t="s">
        <v>387</v>
      </c>
      <c r="C32" s="17">
        <v>892</v>
      </c>
      <c r="D32" s="113">
        <v>250</v>
      </c>
      <c r="E32" s="113">
        <v>1</v>
      </c>
      <c r="F32" s="113">
        <v>1</v>
      </c>
      <c r="G32" s="113" t="s">
        <v>316</v>
      </c>
      <c r="H32" s="113">
        <v>1</v>
      </c>
      <c r="I32" s="65">
        <v>6</v>
      </c>
      <c r="J32" s="113">
        <v>0</v>
      </c>
      <c r="K32" s="113">
        <v>2</v>
      </c>
      <c r="L32" s="82">
        <v>0.67</v>
      </c>
      <c r="M32" s="9"/>
      <c r="N32" s="31"/>
      <c r="O32" s="31"/>
      <c r="P32" s="31"/>
    </row>
    <row r="33" spans="1:17">
      <c r="A33" s="13" t="s">
        <v>82</v>
      </c>
      <c r="B33" s="2" t="s">
        <v>388</v>
      </c>
      <c r="C33" s="17">
        <v>151</v>
      </c>
      <c r="D33" s="113">
        <v>250</v>
      </c>
      <c r="E33" s="113">
        <v>0</v>
      </c>
      <c r="F33" s="113">
        <v>0</v>
      </c>
      <c r="G33" s="113">
        <v>1</v>
      </c>
      <c r="H33" s="113">
        <v>0</v>
      </c>
      <c r="I33" s="65"/>
      <c r="J33" s="113">
        <v>0</v>
      </c>
      <c r="K33" s="113">
        <v>0</v>
      </c>
      <c r="L33" s="113"/>
      <c r="M33" s="9"/>
      <c r="N33" s="31"/>
      <c r="O33" s="31"/>
      <c r="P33" s="31"/>
    </row>
    <row r="34" spans="1:17">
      <c r="A34" s="2" t="s">
        <v>84</v>
      </c>
      <c r="B34" s="2" t="s">
        <v>258</v>
      </c>
      <c r="C34" s="17">
        <v>963</v>
      </c>
      <c r="D34" s="113">
        <v>250</v>
      </c>
      <c r="E34" s="113">
        <v>1</v>
      </c>
      <c r="F34" s="113">
        <v>1</v>
      </c>
      <c r="G34" s="113" t="s">
        <v>316</v>
      </c>
      <c r="H34" s="113">
        <v>1</v>
      </c>
      <c r="I34" s="65">
        <v>10</v>
      </c>
      <c r="J34" s="113">
        <v>1</v>
      </c>
      <c r="K34" s="113">
        <v>1</v>
      </c>
      <c r="L34" s="113"/>
      <c r="M34" s="9"/>
      <c r="N34" s="31"/>
      <c r="O34" s="31"/>
      <c r="P34" s="31"/>
    </row>
    <row r="35" spans="1:17">
      <c r="A35" s="2" t="s">
        <v>88</v>
      </c>
      <c r="B35" s="2" t="s">
        <v>89</v>
      </c>
      <c r="C35" s="17">
        <v>617</v>
      </c>
      <c r="D35" s="113">
        <v>250</v>
      </c>
      <c r="E35" s="113">
        <v>1</v>
      </c>
      <c r="F35" s="113">
        <v>0</v>
      </c>
      <c r="G35" s="113" t="s">
        <v>316</v>
      </c>
      <c r="H35" s="113">
        <v>0</v>
      </c>
      <c r="I35" s="65"/>
      <c r="J35" s="113">
        <v>0</v>
      </c>
      <c r="K35" s="113">
        <v>1</v>
      </c>
      <c r="L35" s="113"/>
      <c r="M35" s="9"/>
      <c r="N35" s="31"/>
      <c r="O35" s="31"/>
      <c r="P35" s="31"/>
    </row>
    <row r="36" spans="1:17">
      <c r="A36" s="2" t="s">
        <v>353</v>
      </c>
      <c r="B36" s="2" t="s">
        <v>389</v>
      </c>
      <c r="C36" s="17">
        <v>122</v>
      </c>
      <c r="D36" s="113">
        <v>250</v>
      </c>
      <c r="E36" s="113">
        <v>0</v>
      </c>
      <c r="F36" s="113">
        <v>0</v>
      </c>
      <c r="G36" s="113">
        <v>1</v>
      </c>
      <c r="H36" s="113">
        <v>0</v>
      </c>
      <c r="I36" s="65"/>
      <c r="J36" s="113">
        <v>0</v>
      </c>
      <c r="K36" s="113">
        <v>0</v>
      </c>
      <c r="L36" s="113"/>
      <c r="M36" s="9"/>
      <c r="N36" s="31"/>
      <c r="O36" s="31"/>
      <c r="P36" s="31"/>
    </row>
    <row r="37" spans="1:17">
      <c r="A37" s="2" t="s">
        <v>90</v>
      </c>
      <c r="B37" s="2" t="s">
        <v>300</v>
      </c>
      <c r="C37" s="17">
        <v>317</v>
      </c>
      <c r="D37" s="113">
        <v>250</v>
      </c>
      <c r="E37" s="113">
        <v>1</v>
      </c>
      <c r="F37" s="113">
        <v>0</v>
      </c>
      <c r="G37" s="113">
        <v>0</v>
      </c>
      <c r="H37" s="113">
        <v>0</v>
      </c>
      <c r="I37" s="65"/>
      <c r="J37" s="113">
        <v>0</v>
      </c>
      <c r="K37" s="113">
        <v>2</v>
      </c>
      <c r="L37" s="113"/>
      <c r="M37" s="9"/>
      <c r="N37" s="31"/>
      <c r="O37" s="31"/>
      <c r="P37" s="31"/>
    </row>
    <row r="38" spans="1:17">
      <c r="A38" s="2" t="s">
        <v>92</v>
      </c>
      <c r="B38" s="2" t="s">
        <v>49</v>
      </c>
      <c r="C38" s="17">
        <v>253</v>
      </c>
      <c r="D38" s="113">
        <v>250</v>
      </c>
      <c r="E38" s="113">
        <v>0</v>
      </c>
      <c r="F38" s="113">
        <v>1</v>
      </c>
      <c r="G38" s="113">
        <v>0</v>
      </c>
      <c r="H38" s="113">
        <v>0</v>
      </c>
      <c r="I38" s="65"/>
      <c r="J38" s="113">
        <v>0</v>
      </c>
      <c r="K38" s="113">
        <v>0</v>
      </c>
      <c r="L38" s="113"/>
      <c r="M38" s="9"/>
      <c r="N38" s="31"/>
      <c r="O38" s="31"/>
      <c r="P38" s="31"/>
    </row>
    <row r="39" spans="1:17">
      <c r="A39" s="2" t="s">
        <v>301</v>
      </c>
      <c r="B39" s="2" t="s">
        <v>302</v>
      </c>
      <c r="C39" s="17">
        <v>12</v>
      </c>
      <c r="D39" s="113">
        <v>250</v>
      </c>
      <c r="E39" s="113">
        <v>0</v>
      </c>
      <c r="F39" s="113">
        <v>0</v>
      </c>
      <c r="G39" s="113">
        <v>1</v>
      </c>
      <c r="H39" s="113">
        <v>0</v>
      </c>
      <c r="I39" s="65"/>
      <c r="J39" s="113">
        <v>0</v>
      </c>
      <c r="K39" s="113">
        <v>0</v>
      </c>
      <c r="L39" s="113"/>
      <c r="M39" s="9"/>
      <c r="N39" s="31"/>
      <c r="O39" s="31"/>
      <c r="P39" s="31"/>
    </row>
    <row r="40" spans="1:17">
      <c r="A40" s="2"/>
      <c r="B40" s="7" t="s">
        <v>95</v>
      </c>
      <c r="C40" s="17"/>
      <c r="D40" s="113"/>
      <c r="E40" s="113"/>
      <c r="F40" s="113"/>
      <c r="G40" s="113"/>
      <c r="H40" s="113"/>
      <c r="I40" s="65"/>
      <c r="J40" s="113"/>
      <c r="K40" s="113"/>
      <c r="L40" s="113"/>
      <c r="M40" s="9"/>
      <c r="N40" s="62"/>
      <c r="O40" s="62"/>
      <c r="P40" s="62"/>
    </row>
    <row r="41" spans="1:17">
      <c r="A41" s="2" t="s">
        <v>94</v>
      </c>
      <c r="B41" s="2" t="s">
        <v>390</v>
      </c>
      <c r="C41" s="17">
        <v>1636</v>
      </c>
      <c r="D41" s="113">
        <v>200</v>
      </c>
      <c r="E41" s="113">
        <v>2</v>
      </c>
      <c r="F41" s="113">
        <v>2</v>
      </c>
      <c r="G41" s="113" t="s">
        <v>316</v>
      </c>
      <c r="H41" s="113">
        <v>1</v>
      </c>
      <c r="I41" s="65">
        <v>10</v>
      </c>
      <c r="J41" s="113">
        <v>2</v>
      </c>
      <c r="K41" s="113">
        <v>6</v>
      </c>
      <c r="L41" s="113"/>
      <c r="M41" s="9"/>
      <c r="N41" s="31"/>
      <c r="O41" s="31"/>
      <c r="P41" s="31"/>
    </row>
    <row r="42" spans="1:17">
      <c r="A42" s="2" t="s">
        <v>97</v>
      </c>
      <c r="B42" s="2" t="s">
        <v>98</v>
      </c>
      <c r="C42" s="17">
        <v>1049</v>
      </c>
      <c r="D42" s="113">
        <v>200</v>
      </c>
      <c r="E42" s="113">
        <v>1</v>
      </c>
      <c r="F42" s="113">
        <v>2</v>
      </c>
      <c r="G42" s="113" t="s">
        <v>316</v>
      </c>
      <c r="H42" s="113">
        <v>1</v>
      </c>
      <c r="I42" s="65">
        <v>6</v>
      </c>
      <c r="J42" s="113">
        <v>2</v>
      </c>
      <c r="K42" s="113">
        <v>3</v>
      </c>
      <c r="L42" s="113" t="s">
        <v>355</v>
      </c>
      <c r="M42" s="9"/>
      <c r="N42" s="31"/>
      <c r="O42" s="31"/>
      <c r="P42" s="31"/>
    </row>
    <row r="43" spans="1:17">
      <c r="A43" s="2" t="s">
        <v>103</v>
      </c>
      <c r="B43" s="2" t="s">
        <v>391</v>
      </c>
      <c r="C43" s="17">
        <v>818</v>
      </c>
      <c r="D43" s="113">
        <v>200</v>
      </c>
      <c r="E43" s="113">
        <v>1</v>
      </c>
      <c r="F43" s="113">
        <v>1</v>
      </c>
      <c r="G43" s="113" t="s">
        <v>316</v>
      </c>
      <c r="H43" s="113">
        <v>1</v>
      </c>
      <c r="I43" s="65"/>
      <c r="J43" s="113">
        <v>1</v>
      </c>
      <c r="K43" s="113">
        <v>4</v>
      </c>
      <c r="L43" s="82">
        <f>13/15</f>
        <v>0.8666666666666667</v>
      </c>
      <c r="M43" s="9"/>
      <c r="N43" s="31"/>
      <c r="O43" s="31"/>
      <c r="P43" s="31"/>
    </row>
    <row r="44" spans="1:17">
      <c r="A44" s="2" t="s">
        <v>105</v>
      </c>
      <c r="B44" s="2" t="s">
        <v>106</v>
      </c>
      <c r="C44" s="17">
        <v>575</v>
      </c>
      <c r="D44" s="113">
        <v>200</v>
      </c>
      <c r="E44" s="113">
        <v>1</v>
      </c>
      <c r="F44" s="113">
        <v>1</v>
      </c>
      <c r="G44" s="113" t="s">
        <v>316</v>
      </c>
      <c r="H44" s="113">
        <v>1</v>
      </c>
      <c r="I44" s="65"/>
      <c r="J44" s="113">
        <v>1</v>
      </c>
      <c r="K44" s="113">
        <v>2</v>
      </c>
      <c r="L44" s="113"/>
      <c r="M44" s="9"/>
      <c r="N44" s="31"/>
      <c r="O44" s="31"/>
      <c r="P44" s="31"/>
    </row>
    <row r="45" spans="1:17">
      <c r="A45" s="2" t="s">
        <v>107</v>
      </c>
      <c r="B45" s="2" t="s">
        <v>392</v>
      </c>
      <c r="C45" s="17">
        <v>60</v>
      </c>
      <c r="D45" s="113">
        <v>200</v>
      </c>
      <c r="E45" s="113">
        <v>0</v>
      </c>
      <c r="F45" s="113">
        <v>0</v>
      </c>
      <c r="G45" s="113">
        <v>1</v>
      </c>
      <c r="H45" s="113">
        <v>0</v>
      </c>
      <c r="I45" s="65"/>
      <c r="J45" s="113">
        <v>0</v>
      </c>
      <c r="K45" s="113">
        <v>0</v>
      </c>
      <c r="L45" s="113"/>
      <c r="M45" s="9"/>
      <c r="N45" s="31"/>
      <c r="O45" s="31"/>
      <c r="P45" s="31"/>
      <c r="Q45" s="61"/>
    </row>
    <row r="46" spans="1:17">
      <c r="A46" s="2" t="s">
        <v>109</v>
      </c>
      <c r="B46" s="2" t="s">
        <v>110</v>
      </c>
      <c r="C46" s="17">
        <v>1033</v>
      </c>
      <c r="D46" s="113">
        <v>200</v>
      </c>
      <c r="E46" s="113">
        <v>1</v>
      </c>
      <c r="F46" s="113">
        <v>2</v>
      </c>
      <c r="G46" s="113" t="s">
        <v>316</v>
      </c>
      <c r="H46" s="113">
        <v>1</v>
      </c>
      <c r="I46" s="65"/>
      <c r="J46" s="113">
        <v>2</v>
      </c>
      <c r="K46" s="113">
        <v>4</v>
      </c>
      <c r="L46" s="113"/>
      <c r="M46" s="9"/>
      <c r="N46" s="31"/>
      <c r="O46" s="31"/>
      <c r="P46" s="31"/>
    </row>
    <row r="47" spans="1:17">
      <c r="A47" s="2" t="s">
        <v>230</v>
      </c>
      <c r="B47" s="2" t="s">
        <v>306</v>
      </c>
      <c r="C47" s="17">
        <v>262</v>
      </c>
      <c r="D47" s="113">
        <v>200</v>
      </c>
      <c r="E47" s="113">
        <v>1</v>
      </c>
      <c r="F47" s="113">
        <v>0</v>
      </c>
      <c r="G47" s="113">
        <v>0</v>
      </c>
      <c r="H47" s="113">
        <v>0</v>
      </c>
      <c r="I47" s="65"/>
      <c r="J47" s="113">
        <v>0</v>
      </c>
      <c r="K47" s="113">
        <v>1</v>
      </c>
      <c r="L47" s="113"/>
      <c r="M47" s="9"/>
      <c r="N47" s="31"/>
      <c r="O47" s="31"/>
      <c r="P47" s="31"/>
    </row>
    <row r="48" spans="1:17">
      <c r="A48" s="2" t="s">
        <v>111</v>
      </c>
      <c r="B48" s="2" t="s">
        <v>393</v>
      </c>
      <c r="C48" s="17">
        <v>32</v>
      </c>
      <c r="D48" s="113">
        <v>200</v>
      </c>
      <c r="E48" s="113">
        <v>0</v>
      </c>
      <c r="F48" s="113">
        <v>0</v>
      </c>
      <c r="G48" s="113">
        <v>1</v>
      </c>
      <c r="H48" s="113">
        <v>0</v>
      </c>
      <c r="I48" s="65"/>
      <c r="J48" s="113">
        <v>0</v>
      </c>
      <c r="K48" s="113">
        <v>0</v>
      </c>
      <c r="L48" s="113"/>
      <c r="M48" s="9"/>
      <c r="N48" s="31"/>
      <c r="O48" s="31"/>
      <c r="P48" s="31"/>
    </row>
    <row r="49" spans="1:16">
      <c r="A49" s="2"/>
      <c r="B49" s="7" t="s">
        <v>118</v>
      </c>
      <c r="C49" s="17"/>
      <c r="D49" s="113"/>
      <c r="E49" s="113"/>
      <c r="F49" s="113"/>
      <c r="G49" s="113"/>
      <c r="H49" s="113"/>
      <c r="I49" s="113"/>
      <c r="J49" s="113"/>
      <c r="K49" s="113"/>
      <c r="L49" s="113"/>
      <c r="M49" s="9"/>
      <c r="N49" s="9"/>
      <c r="O49" s="9"/>
      <c r="P49" s="9"/>
    </row>
    <row r="50" spans="1:16">
      <c r="A50" s="2" t="s">
        <v>117</v>
      </c>
      <c r="B50" s="2" t="s">
        <v>394</v>
      </c>
      <c r="C50" s="17">
        <v>317</v>
      </c>
      <c r="D50" s="113">
        <v>250</v>
      </c>
      <c r="E50" s="113">
        <v>1</v>
      </c>
      <c r="F50" s="113">
        <v>0</v>
      </c>
      <c r="G50" s="113">
        <v>0</v>
      </c>
      <c r="H50" s="113">
        <v>0</v>
      </c>
      <c r="I50" s="65"/>
      <c r="J50" s="113">
        <v>0</v>
      </c>
      <c r="K50" s="113">
        <v>0</v>
      </c>
      <c r="L50" s="113"/>
      <c r="M50" s="9"/>
      <c r="N50" s="31"/>
      <c r="O50" s="31"/>
      <c r="P50" s="31"/>
    </row>
    <row r="51" spans="1:16">
      <c r="A51" s="2" t="s">
        <v>120</v>
      </c>
      <c r="B51" s="2" t="s">
        <v>121</v>
      </c>
      <c r="C51" s="17">
        <v>1224</v>
      </c>
      <c r="D51" s="113">
        <v>250</v>
      </c>
      <c r="E51" s="113">
        <v>1</v>
      </c>
      <c r="F51" s="113">
        <v>2</v>
      </c>
      <c r="G51" s="113" t="s">
        <v>316</v>
      </c>
      <c r="H51" s="113">
        <v>1</v>
      </c>
      <c r="I51" s="65">
        <v>9</v>
      </c>
      <c r="J51" s="113">
        <v>1</v>
      </c>
      <c r="K51" s="113">
        <v>3</v>
      </c>
      <c r="L51" s="113" t="s">
        <v>395</v>
      </c>
      <c r="M51" s="9"/>
      <c r="N51" s="31"/>
      <c r="O51" s="31"/>
      <c r="P51" s="31"/>
    </row>
    <row r="52" spans="1:16">
      <c r="A52" s="2" t="s">
        <v>122</v>
      </c>
      <c r="B52" s="2" t="s">
        <v>262</v>
      </c>
      <c r="C52" s="17">
        <v>358</v>
      </c>
      <c r="D52" s="113">
        <v>250</v>
      </c>
      <c r="E52" s="113">
        <v>0</v>
      </c>
      <c r="F52" s="113">
        <v>1</v>
      </c>
      <c r="G52" s="113">
        <v>0</v>
      </c>
      <c r="H52" s="113">
        <v>0</v>
      </c>
      <c r="I52" s="65"/>
      <c r="J52" s="113">
        <v>1</v>
      </c>
      <c r="K52" s="113">
        <v>0</v>
      </c>
      <c r="L52" s="82">
        <v>0.69</v>
      </c>
      <c r="M52" s="9"/>
      <c r="N52" s="31"/>
      <c r="O52" s="31"/>
      <c r="P52" s="31"/>
    </row>
    <row r="53" spans="1:16">
      <c r="A53" s="2" t="s">
        <v>128</v>
      </c>
      <c r="B53" s="2" t="s">
        <v>359</v>
      </c>
      <c r="C53" s="17">
        <v>735</v>
      </c>
      <c r="D53" s="113">
        <v>250</v>
      </c>
      <c r="E53" s="113">
        <v>1</v>
      </c>
      <c r="F53" s="113">
        <v>1</v>
      </c>
      <c r="G53" s="113" t="s">
        <v>316</v>
      </c>
      <c r="H53" s="113">
        <v>1</v>
      </c>
      <c r="I53" s="65">
        <v>7</v>
      </c>
      <c r="J53" s="113">
        <v>1</v>
      </c>
      <c r="K53" s="113">
        <v>1</v>
      </c>
      <c r="L53" s="113"/>
      <c r="M53" s="9"/>
      <c r="N53" s="31"/>
      <c r="O53" s="31"/>
      <c r="P53" s="31"/>
    </row>
    <row r="54" spans="1:16">
      <c r="A54" s="2" t="s">
        <v>132</v>
      </c>
      <c r="B54" s="2" t="s">
        <v>133</v>
      </c>
      <c r="C54" s="17">
        <v>357</v>
      </c>
      <c r="D54" s="113">
        <v>250</v>
      </c>
      <c r="E54" s="113">
        <v>0</v>
      </c>
      <c r="F54" s="113">
        <v>1</v>
      </c>
      <c r="G54" s="113">
        <v>0</v>
      </c>
      <c r="H54" s="113">
        <v>0</v>
      </c>
      <c r="I54" s="65"/>
      <c r="J54" s="113">
        <v>0</v>
      </c>
      <c r="K54" s="113">
        <v>1</v>
      </c>
      <c r="L54" s="113"/>
      <c r="M54" s="9"/>
      <c r="N54" s="31"/>
      <c r="O54" s="31"/>
      <c r="P54" s="31"/>
    </row>
    <row r="55" spans="1:16">
      <c r="A55" s="2" t="s">
        <v>134</v>
      </c>
      <c r="B55" s="2" t="s">
        <v>135</v>
      </c>
      <c r="C55" s="17">
        <v>507</v>
      </c>
      <c r="D55" s="113">
        <v>250</v>
      </c>
      <c r="E55" s="113">
        <v>1</v>
      </c>
      <c r="F55" s="113">
        <v>0</v>
      </c>
      <c r="G55" s="113" t="s">
        <v>316</v>
      </c>
      <c r="H55" s="113">
        <v>1</v>
      </c>
      <c r="I55" s="65">
        <v>7</v>
      </c>
      <c r="J55" s="113">
        <v>0</v>
      </c>
      <c r="K55" s="113">
        <v>1</v>
      </c>
      <c r="L55" s="113"/>
      <c r="M55" s="9"/>
      <c r="N55" s="31"/>
      <c r="O55" s="31"/>
      <c r="P55" s="31"/>
    </row>
    <row r="56" spans="1:16">
      <c r="A56" s="2" t="s">
        <v>136</v>
      </c>
      <c r="B56" s="2" t="s">
        <v>396</v>
      </c>
      <c r="C56" s="6">
        <v>306</v>
      </c>
      <c r="D56" s="113">
        <v>250</v>
      </c>
      <c r="E56" s="113">
        <v>0</v>
      </c>
      <c r="F56" s="113">
        <v>1</v>
      </c>
      <c r="G56" s="113">
        <v>0</v>
      </c>
      <c r="H56" s="113">
        <v>0</v>
      </c>
      <c r="I56" s="65"/>
      <c r="J56" s="113">
        <v>0</v>
      </c>
      <c r="K56" s="113">
        <v>0</v>
      </c>
      <c r="L56" s="113"/>
      <c r="M56" s="9"/>
      <c r="N56" s="31"/>
      <c r="O56" s="31"/>
      <c r="P56" s="31"/>
    </row>
    <row r="57" spans="1:16">
      <c r="A57" s="2" t="s">
        <v>140</v>
      </c>
      <c r="B57" s="2" t="s">
        <v>397</v>
      </c>
      <c r="C57" s="6">
        <v>22</v>
      </c>
      <c r="D57" s="113">
        <v>250</v>
      </c>
      <c r="E57" s="113">
        <v>0</v>
      </c>
      <c r="F57" s="113">
        <v>0</v>
      </c>
      <c r="G57" s="113">
        <v>1</v>
      </c>
      <c r="H57" s="113">
        <v>0</v>
      </c>
      <c r="I57" s="65"/>
      <c r="J57" s="113">
        <v>0</v>
      </c>
      <c r="K57" s="113">
        <v>0</v>
      </c>
      <c r="L57" s="113"/>
      <c r="M57" s="9"/>
      <c r="N57" s="31"/>
      <c r="O57" s="31"/>
      <c r="P57" s="31"/>
    </row>
    <row r="58" spans="1:16">
      <c r="A58" s="13" t="s">
        <v>142</v>
      </c>
      <c r="B58" s="2" t="s">
        <v>360</v>
      </c>
      <c r="C58" s="6">
        <v>321</v>
      </c>
      <c r="D58" s="113">
        <v>250</v>
      </c>
      <c r="E58" s="113">
        <v>0</v>
      </c>
      <c r="F58" s="113">
        <v>1</v>
      </c>
      <c r="G58" s="113">
        <v>0</v>
      </c>
      <c r="H58" s="113">
        <v>0</v>
      </c>
      <c r="I58" s="65"/>
      <c r="J58" s="113">
        <v>1</v>
      </c>
      <c r="K58" s="113">
        <v>0</v>
      </c>
      <c r="L58" s="113"/>
      <c r="M58" s="9"/>
      <c r="N58" s="31"/>
      <c r="O58" s="31"/>
      <c r="P58" s="31"/>
    </row>
    <row r="59" spans="1:16">
      <c r="A59" s="13" t="s">
        <v>144</v>
      </c>
      <c r="B59" s="2" t="s">
        <v>145</v>
      </c>
      <c r="C59" s="6">
        <v>555</v>
      </c>
      <c r="D59" s="113">
        <v>250</v>
      </c>
      <c r="E59" s="113">
        <v>1</v>
      </c>
      <c r="F59" s="113">
        <v>0</v>
      </c>
      <c r="G59" s="113" t="s">
        <v>316</v>
      </c>
      <c r="H59" s="113">
        <v>1</v>
      </c>
      <c r="I59" s="65">
        <v>5</v>
      </c>
      <c r="J59" s="113">
        <v>0</v>
      </c>
      <c r="K59" s="113">
        <v>0</v>
      </c>
      <c r="L59" s="113"/>
      <c r="M59" s="9"/>
      <c r="N59" s="31"/>
      <c r="O59" s="31"/>
      <c r="P59" s="31"/>
    </row>
    <row r="60" spans="1:16">
      <c r="A60" s="2" t="s">
        <v>146</v>
      </c>
      <c r="B60" s="2" t="s">
        <v>147</v>
      </c>
      <c r="C60" s="6">
        <v>992</v>
      </c>
      <c r="D60" s="113">
        <v>250</v>
      </c>
      <c r="E60" s="113">
        <v>1</v>
      </c>
      <c r="F60" s="113">
        <v>1</v>
      </c>
      <c r="G60" s="113" t="s">
        <v>316</v>
      </c>
      <c r="H60" s="113">
        <v>1</v>
      </c>
      <c r="I60" s="65">
        <v>6</v>
      </c>
      <c r="J60" s="113">
        <v>1</v>
      </c>
      <c r="K60" s="113">
        <v>1</v>
      </c>
      <c r="L60" s="113"/>
      <c r="M60" s="9"/>
      <c r="N60" s="31"/>
      <c r="O60" s="31"/>
      <c r="P60" s="31"/>
    </row>
    <row r="61" spans="1:16">
      <c r="A61" s="13" t="s">
        <v>148</v>
      </c>
      <c r="B61" s="2" t="s">
        <v>149</v>
      </c>
      <c r="C61" s="6">
        <v>304</v>
      </c>
      <c r="D61" s="113">
        <v>250</v>
      </c>
      <c r="E61" s="113">
        <v>1</v>
      </c>
      <c r="F61" s="113">
        <v>0</v>
      </c>
      <c r="G61" s="113">
        <v>0</v>
      </c>
      <c r="H61" s="113">
        <v>0</v>
      </c>
      <c r="I61" s="65"/>
      <c r="J61" s="113">
        <v>0</v>
      </c>
      <c r="K61" s="113">
        <v>1</v>
      </c>
      <c r="L61" s="113"/>
      <c r="M61" s="9"/>
      <c r="N61" s="31"/>
      <c r="O61" s="31"/>
      <c r="P61" s="31"/>
    </row>
    <row r="62" spans="1:16">
      <c r="A62" s="13" t="s">
        <v>150</v>
      </c>
      <c r="B62" s="2" t="s">
        <v>151</v>
      </c>
      <c r="C62" s="6">
        <v>583</v>
      </c>
      <c r="D62" s="113">
        <v>250</v>
      </c>
      <c r="E62" s="113">
        <v>1</v>
      </c>
      <c r="F62" s="113">
        <v>0</v>
      </c>
      <c r="G62" s="113" t="s">
        <v>316</v>
      </c>
      <c r="H62" s="113">
        <v>0</v>
      </c>
      <c r="I62" s="65"/>
      <c r="J62" s="113">
        <v>1</v>
      </c>
      <c r="K62" s="113">
        <v>2</v>
      </c>
      <c r="L62" s="113"/>
      <c r="M62" s="9"/>
      <c r="N62" s="31"/>
      <c r="O62" s="31"/>
      <c r="P62" s="31"/>
    </row>
    <row r="63" spans="1:16">
      <c r="A63" s="13" t="s">
        <v>152</v>
      </c>
      <c r="B63" s="2" t="s">
        <v>153</v>
      </c>
      <c r="C63" s="6">
        <v>20</v>
      </c>
      <c r="D63" s="113">
        <v>250</v>
      </c>
      <c r="E63" s="113">
        <v>0</v>
      </c>
      <c r="F63" s="113">
        <v>0</v>
      </c>
      <c r="G63" s="113">
        <v>1</v>
      </c>
      <c r="H63" s="113">
        <v>0</v>
      </c>
      <c r="I63" s="65"/>
      <c r="J63" s="113">
        <v>0</v>
      </c>
      <c r="K63" s="113">
        <v>0</v>
      </c>
      <c r="L63" s="113"/>
      <c r="M63" s="9"/>
      <c r="N63" s="31"/>
      <c r="O63" s="31"/>
      <c r="P63" s="31"/>
    </row>
    <row r="64" spans="1:16">
      <c r="A64" s="13" t="s">
        <v>398</v>
      </c>
      <c r="B64" s="2" t="s">
        <v>399</v>
      </c>
      <c r="C64" s="6">
        <v>20</v>
      </c>
      <c r="D64" s="113">
        <v>250</v>
      </c>
      <c r="E64" s="113">
        <v>0</v>
      </c>
      <c r="F64" s="113">
        <v>0</v>
      </c>
      <c r="G64" s="113">
        <v>1</v>
      </c>
      <c r="H64" s="113">
        <v>0</v>
      </c>
      <c r="I64" s="65"/>
      <c r="J64" s="113">
        <v>0</v>
      </c>
      <c r="K64" s="113">
        <v>0</v>
      </c>
      <c r="L64" s="113"/>
      <c r="M64" s="9"/>
      <c r="N64" s="31"/>
      <c r="O64" s="31"/>
      <c r="P64" s="31"/>
    </row>
    <row r="65" spans="1:16">
      <c r="A65" s="13" t="s">
        <v>328</v>
      </c>
      <c r="B65" s="2" t="s">
        <v>400</v>
      </c>
      <c r="C65" s="6">
        <v>85</v>
      </c>
      <c r="D65" s="113">
        <v>250</v>
      </c>
      <c r="E65" s="113">
        <v>0</v>
      </c>
      <c r="F65" s="113">
        <v>0</v>
      </c>
      <c r="G65" s="113">
        <v>1</v>
      </c>
      <c r="H65" s="113">
        <v>0</v>
      </c>
      <c r="I65" s="65"/>
      <c r="J65" s="113">
        <v>0</v>
      </c>
      <c r="K65" s="113">
        <v>0</v>
      </c>
      <c r="L65" s="113"/>
      <c r="M65" s="9"/>
      <c r="N65" s="31"/>
      <c r="O65" s="31"/>
      <c r="P65" s="31"/>
    </row>
    <row r="66" spans="1:16">
      <c r="A66" s="2"/>
      <c r="B66" s="24" t="s">
        <v>157</v>
      </c>
      <c r="C66" s="11"/>
      <c r="D66" s="113"/>
      <c r="E66" s="113"/>
      <c r="F66" s="113"/>
      <c r="G66" s="113"/>
      <c r="H66" s="113"/>
      <c r="I66" s="65"/>
      <c r="J66" s="113"/>
      <c r="K66" s="113"/>
      <c r="L66" s="113"/>
      <c r="M66" s="9"/>
      <c r="N66" s="62"/>
      <c r="O66" s="62"/>
      <c r="P66" s="62"/>
    </row>
    <row r="67" spans="1:16">
      <c r="A67" s="13" t="s">
        <v>156</v>
      </c>
      <c r="B67" s="2" t="s">
        <v>158</v>
      </c>
      <c r="C67" s="17">
        <v>848</v>
      </c>
      <c r="D67" s="113">
        <v>200</v>
      </c>
      <c r="E67" s="113">
        <v>1</v>
      </c>
      <c r="F67" s="113">
        <v>1</v>
      </c>
      <c r="G67" s="113" t="s">
        <v>316</v>
      </c>
      <c r="H67" s="113">
        <v>1</v>
      </c>
      <c r="I67" s="65">
        <v>2</v>
      </c>
      <c r="J67" s="113">
        <v>1</v>
      </c>
      <c r="K67" s="113">
        <v>1</v>
      </c>
      <c r="L67" s="113"/>
      <c r="M67" s="9"/>
      <c r="N67" s="31"/>
      <c r="O67" s="31"/>
      <c r="P67" s="31"/>
    </row>
    <row r="68" spans="1:16">
      <c r="A68" s="13" t="s">
        <v>161</v>
      </c>
      <c r="B68" s="2" t="s">
        <v>162</v>
      </c>
      <c r="C68" s="17">
        <v>557</v>
      </c>
      <c r="D68" s="113">
        <v>200</v>
      </c>
      <c r="E68" s="113">
        <v>1</v>
      </c>
      <c r="F68" s="113">
        <v>1</v>
      </c>
      <c r="G68" s="113" t="s">
        <v>316</v>
      </c>
      <c r="H68" s="113">
        <v>1</v>
      </c>
      <c r="I68" s="65">
        <v>3</v>
      </c>
      <c r="J68" s="113">
        <v>0</v>
      </c>
      <c r="K68" s="113">
        <v>3</v>
      </c>
      <c r="L68" s="113" t="s">
        <v>363</v>
      </c>
      <c r="M68" s="9"/>
      <c r="N68" s="31"/>
      <c r="O68" s="31"/>
      <c r="P68" s="31"/>
    </row>
    <row r="69" spans="1:16">
      <c r="A69" s="13" t="s">
        <v>163</v>
      </c>
      <c r="B69" s="2" t="s">
        <v>307</v>
      </c>
      <c r="C69" s="17">
        <v>1240</v>
      </c>
      <c r="D69" s="113">
        <v>200</v>
      </c>
      <c r="E69" s="113">
        <v>1</v>
      </c>
      <c r="F69" s="113">
        <v>2</v>
      </c>
      <c r="G69" s="113" t="s">
        <v>316</v>
      </c>
      <c r="H69" s="113">
        <v>1</v>
      </c>
      <c r="I69" s="65">
        <v>9</v>
      </c>
      <c r="J69" s="113">
        <v>2</v>
      </c>
      <c r="K69" s="113">
        <v>2</v>
      </c>
      <c r="L69" s="82">
        <v>0.75</v>
      </c>
      <c r="M69" s="9"/>
      <c r="N69" s="31"/>
      <c r="O69" s="31"/>
      <c r="P69" s="31"/>
    </row>
    <row r="70" spans="1:16">
      <c r="A70" s="13" t="s">
        <v>401</v>
      </c>
      <c r="B70" s="2" t="s">
        <v>402</v>
      </c>
      <c r="C70" s="17">
        <v>123</v>
      </c>
      <c r="D70" s="113">
        <v>200</v>
      </c>
      <c r="E70" s="113">
        <v>0</v>
      </c>
      <c r="F70" s="113">
        <v>1</v>
      </c>
      <c r="G70" s="113">
        <v>0</v>
      </c>
      <c r="H70" s="113">
        <v>0</v>
      </c>
      <c r="I70" s="65"/>
      <c r="J70" s="113">
        <v>0</v>
      </c>
      <c r="K70" s="113">
        <v>0</v>
      </c>
      <c r="L70" s="113"/>
      <c r="M70" s="9"/>
      <c r="N70" s="31"/>
      <c r="O70" s="31"/>
      <c r="P70" s="31"/>
    </row>
    <row r="71" spans="1:16">
      <c r="A71" s="13"/>
      <c r="B71" s="7" t="s">
        <v>166</v>
      </c>
      <c r="C71" s="17"/>
      <c r="D71" s="113"/>
      <c r="E71" s="113"/>
      <c r="F71" s="113"/>
      <c r="G71" s="113"/>
      <c r="H71" s="113"/>
      <c r="I71" s="65"/>
      <c r="J71" s="113"/>
      <c r="K71" s="113"/>
      <c r="L71" s="113"/>
      <c r="M71" s="9"/>
      <c r="N71" s="62"/>
      <c r="O71" s="62"/>
      <c r="P71" s="62"/>
    </row>
    <row r="72" spans="1:16">
      <c r="A72" s="13" t="s">
        <v>165</v>
      </c>
      <c r="B72" s="2" t="s">
        <v>167</v>
      </c>
      <c r="C72" s="17">
        <v>988</v>
      </c>
      <c r="D72" s="113">
        <v>200</v>
      </c>
      <c r="E72" s="113">
        <v>1</v>
      </c>
      <c r="F72" s="113">
        <v>2</v>
      </c>
      <c r="G72" s="113" t="s">
        <v>316</v>
      </c>
      <c r="H72" s="113">
        <v>1</v>
      </c>
      <c r="I72" s="65">
        <v>10</v>
      </c>
      <c r="J72" s="113">
        <v>0</v>
      </c>
      <c r="K72" s="113">
        <v>3</v>
      </c>
      <c r="L72" s="113" t="s">
        <v>364</v>
      </c>
      <c r="M72" s="9"/>
      <c r="N72" s="31"/>
      <c r="O72" s="31"/>
      <c r="P72" s="31"/>
    </row>
    <row r="73" spans="1:16">
      <c r="A73" s="2" t="s">
        <v>168</v>
      </c>
      <c r="B73" s="2" t="s">
        <v>310</v>
      </c>
      <c r="C73" s="17">
        <v>943</v>
      </c>
      <c r="D73" s="113">
        <v>200</v>
      </c>
      <c r="E73" s="113">
        <v>1</v>
      </c>
      <c r="F73" s="113">
        <v>2</v>
      </c>
      <c r="G73" s="113" t="s">
        <v>316</v>
      </c>
      <c r="H73" s="113">
        <v>2</v>
      </c>
      <c r="I73" s="65" t="s">
        <v>365</v>
      </c>
      <c r="J73" s="113">
        <v>0</v>
      </c>
      <c r="K73" s="113">
        <v>1</v>
      </c>
      <c r="L73" s="82">
        <v>0.5</v>
      </c>
      <c r="M73" s="9"/>
      <c r="N73" s="31"/>
      <c r="O73" s="31"/>
      <c r="P73" s="31"/>
    </row>
    <row r="74" spans="1:16">
      <c r="A74" s="2"/>
      <c r="B74" s="7" t="s">
        <v>171</v>
      </c>
      <c r="C74" s="17"/>
      <c r="D74" s="113"/>
      <c r="E74" s="113"/>
      <c r="F74" s="113"/>
      <c r="G74" s="113"/>
      <c r="H74" s="113"/>
      <c r="I74" s="65"/>
      <c r="J74" s="113"/>
      <c r="K74" s="113"/>
      <c r="L74" s="113"/>
      <c r="M74" s="9"/>
      <c r="N74" s="62"/>
      <c r="O74" s="62"/>
      <c r="P74" s="62"/>
    </row>
    <row r="75" spans="1:16">
      <c r="A75" s="13" t="s">
        <v>170</v>
      </c>
      <c r="B75" s="2" t="s">
        <v>172</v>
      </c>
      <c r="C75" s="17">
        <v>1065</v>
      </c>
      <c r="D75" s="113">
        <v>250</v>
      </c>
      <c r="E75" s="113">
        <v>1</v>
      </c>
      <c r="F75" s="113">
        <v>1</v>
      </c>
      <c r="G75" s="113" t="s">
        <v>316</v>
      </c>
      <c r="H75" s="113">
        <v>0</v>
      </c>
      <c r="I75" s="65"/>
      <c r="J75" s="113">
        <v>1</v>
      </c>
      <c r="K75" s="113">
        <v>4</v>
      </c>
      <c r="L75" s="113" t="s">
        <v>366</v>
      </c>
      <c r="M75" s="9"/>
      <c r="N75" s="31"/>
      <c r="O75" s="31"/>
      <c r="P75" s="31"/>
    </row>
    <row r="76" spans="1:16">
      <c r="A76" s="13" t="s">
        <v>173</v>
      </c>
      <c r="B76" s="2" t="s">
        <v>174</v>
      </c>
      <c r="C76" s="17">
        <v>1920</v>
      </c>
      <c r="D76" s="113">
        <v>250</v>
      </c>
      <c r="E76" s="113">
        <v>2</v>
      </c>
      <c r="F76" s="113">
        <v>2</v>
      </c>
      <c r="G76" s="113" t="s">
        <v>316</v>
      </c>
      <c r="H76" s="113">
        <v>2</v>
      </c>
      <c r="I76" s="65" t="s">
        <v>367</v>
      </c>
      <c r="J76" s="113">
        <v>2</v>
      </c>
      <c r="K76" s="113">
        <v>2</v>
      </c>
      <c r="L76" s="82">
        <v>0.83</v>
      </c>
      <c r="M76" s="9"/>
      <c r="N76" s="31"/>
      <c r="O76" s="31"/>
      <c r="P76" s="31"/>
    </row>
    <row r="77" spans="1:16">
      <c r="A77" s="13"/>
      <c r="B77" s="7" t="s">
        <v>176</v>
      </c>
      <c r="C77" s="17"/>
      <c r="D77" s="113"/>
      <c r="E77" s="113"/>
      <c r="F77" s="113"/>
      <c r="G77" s="113"/>
      <c r="H77" s="113"/>
      <c r="I77" s="65"/>
      <c r="J77" s="113"/>
      <c r="K77" s="113"/>
      <c r="L77" s="113"/>
      <c r="M77" s="9"/>
      <c r="N77" s="62"/>
      <c r="O77" s="62"/>
      <c r="P77" s="62"/>
    </row>
    <row r="78" spans="1:16">
      <c r="A78" s="13" t="s">
        <v>175</v>
      </c>
      <c r="B78" s="2" t="s">
        <v>264</v>
      </c>
      <c r="C78" s="17">
        <v>1377</v>
      </c>
      <c r="D78" s="113">
        <v>250</v>
      </c>
      <c r="E78" s="113">
        <v>2</v>
      </c>
      <c r="F78" s="113">
        <v>1</v>
      </c>
      <c r="G78" s="113" t="s">
        <v>316</v>
      </c>
      <c r="H78" s="113">
        <v>1</v>
      </c>
      <c r="I78" s="65">
        <v>10</v>
      </c>
      <c r="J78" s="113">
        <v>1</v>
      </c>
      <c r="K78" s="113">
        <v>3</v>
      </c>
      <c r="L78" s="113" t="s">
        <v>368</v>
      </c>
      <c r="M78" s="83"/>
      <c r="N78" s="31"/>
      <c r="O78" s="31"/>
      <c r="P78" s="31"/>
    </row>
    <row r="79" spans="1:16">
      <c r="A79" s="13"/>
      <c r="B79" s="7" t="s">
        <v>179</v>
      </c>
      <c r="C79" s="17"/>
      <c r="D79" s="113"/>
      <c r="E79" s="113"/>
      <c r="F79" s="113"/>
      <c r="G79" s="113"/>
      <c r="H79" s="113"/>
      <c r="I79" s="65"/>
      <c r="J79" s="113"/>
      <c r="K79" s="113"/>
      <c r="L79" s="82">
        <v>0.66</v>
      </c>
      <c r="M79" s="9"/>
      <c r="N79" s="31"/>
      <c r="O79" s="31"/>
      <c r="P79" s="31"/>
    </row>
    <row r="80" spans="1:16">
      <c r="A80" s="13" t="s">
        <v>178</v>
      </c>
      <c r="B80" s="2" t="s">
        <v>403</v>
      </c>
      <c r="C80" s="17">
        <v>849</v>
      </c>
      <c r="D80" s="113">
        <v>250</v>
      </c>
      <c r="E80" s="113">
        <v>1</v>
      </c>
      <c r="F80" s="113">
        <v>1</v>
      </c>
      <c r="G80" s="113" t="s">
        <v>316</v>
      </c>
      <c r="H80" s="113">
        <v>1</v>
      </c>
      <c r="I80" s="65">
        <v>6</v>
      </c>
      <c r="J80" s="113">
        <v>1</v>
      </c>
      <c r="K80" s="113">
        <v>0</v>
      </c>
      <c r="L80" s="113"/>
      <c r="M80" s="9"/>
      <c r="N80" s="31"/>
      <c r="O80" s="31"/>
      <c r="P80" s="31"/>
    </row>
    <row r="81" spans="1:16">
      <c r="A81" s="13" t="s">
        <v>181</v>
      </c>
      <c r="B81" s="2" t="s">
        <v>182</v>
      </c>
      <c r="C81" s="17">
        <v>1029</v>
      </c>
      <c r="D81" s="113">
        <v>250</v>
      </c>
      <c r="E81" s="113">
        <v>1</v>
      </c>
      <c r="F81" s="113">
        <v>1</v>
      </c>
      <c r="G81" s="113" t="s">
        <v>316</v>
      </c>
      <c r="H81" s="113">
        <v>2</v>
      </c>
      <c r="I81" s="65" t="s">
        <v>365</v>
      </c>
      <c r="J81" s="113">
        <v>0</v>
      </c>
      <c r="K81" s="113">
        <v>1</v>
      </c>
      <c r="L81" s="113" t="s">
        <v>369</v>
      </c>
      <c r="M81" s="9"/>
      <c r="N81" s="31"/>
      <c r="O81" s="31"/>
      <c r="P81" s="31"/>
    </row>
    <row r="82" spans="1:16">
      <c r="A82" s="13" t="s">
        <v>183</v>
      </c>
      <c r="B82" s="2" t="s">
        <v>370</v>
      </c>
      <c r="C82" s="17">
        <v>205</v>
      </c>
      <c r="D82" s="113">
        <v>250</v>
      </c>
      <c r="E82" s="113">
        <v>1</v>
      </c>
      <c r="F82" s="113">
        <v>0</v>
      </c>
      <c r="G82" s="113">
        <v>0</v>
      </c>
      <c r="H82" s="113">
        <v>1</v>
      </c>
      <c r="I82" s="65"/>
      <c r="J82" s="113">
        <v>0</v>
      </c>
      <c r="K82" s="113">
        <v>0</v>
      </c>
      <c r="L82" s="82">
        <v>1</v>
      </c>
      <c r="M82" s="9"/>
      <c r="N82" s="31"/>
      <c r="O82" s="31"/>
      <c r="P82" s="31"/>
    </row>
    <row r="83" spans="1:16">
      <c r="A83" s="13" t="s">
        <v>265</v>
      </c>
      <c r="B83" s="2" t="s">
        <v>404</v>
      </c>
      <c r="C83" s="17">
        <v>106</v>
      </c>
      <c r="D83" s="113">
        <v>250</v>
      </c>
      <c r="E83" s="113">
        <v>0</v>
      </c>
      <c r="F83" s="113">
        <v>0</v>
      </c>
      <c r="G83" s="113">
        <v>1</v>
      </c>
      <c r="H83" s="113">
        <v>0</v>
      </c>
      <c r="I83" s="65"/>
      <c r="J83" s="113">
        <v>0</v>
      </c>
      <c r="K83" s="113">
        <v>0</v>
      </c>
      <c r="L83" s="113"/>
      <c r="M83" s="9"/>
      <c r="N83" s="31"/>
      <c r="O83" s="31"/>
      <c r="P83" s="31"/>
    </row>
    <row r="84" spans="1:16">
      <c r="A84" s="13"/>
      <c r="B84" s="7" t="s">
        <v>186</v>
      </c>
      <c r="C84" s="17"/>
      <c r="D84" s="113"/>
      <c r="E84" s="113"/>
      <c r="F84" s="113"/>
      <c r="G84" s="113"/>
      <c r="H84" s="113"/>
      <c r="I84" s="65"/>
      <c r="J84" s="113"/>
      <c r="K84" s="113"/>
      <c r="L84" s="113"/>
      <c r="M84" s="9"/>
      <c r="N84" s="31"/>
      <c r="O84" s="31"/>
      <c r="P84" s="31"/>
    </row>
    <row r="85" spans="1:16">
      <c r="A85" s="13" t="s">
        <v>267</v>
      </c>
      <c r="B85" s="2" t="s">
        <v>196</v>
      </c>
      <c r="C85" s="17">
        <v>407</v>
      </c>
      <c r="D85" s="113">
        <v>250</v>
      </c>
      <c r="E85" s="113">
        <v>1</v>
      </c>
      <c r="F85" s="113">
        <v>0</v>
      </c>
      <c r="G85" s="113" t="s">
        <v>316</v>
      </c>
      <c r="H85" s="113">
        <v>1</v>
      </c>
      <c r="I85" s="65">
        <v>4</v>
      </c>
      <c r="J85" s="113">
        <v>0</v>
      </c>
      <c r="K85" s="113">
        <v>0</v>
      </c>
      <c r="L85" s="113"/>
      <c r="M85" s="9"/>
      <c r="N85" s="31"/>
      <c r="O85" s="31"/>
      <c r="P85" s="31"/>
    </row>
    <row r="86" spans="1:16">
      <c r="A86" s="13" t="s">
        <v>185</v>
      </c>
      <c r="B86" s="2" t="s">
        <v>187</v>
      </c>
      <c r="C86" s="17">
        <v>392</v>
      </c>
      <c r="D86" s="113">
        <v>250</v>
      </c>
      <c r="E86" s="113">
        <v>1</v>
      </c>
      <c r="F86" s="113">
        <v>0</v>
      </c>
      <c r="G86" s="113" t="s">
        <v>316</v>
      </c>
      <c r="H86" s="113">
        <v>1</v>
      </c>
      <c r="I86" s="65">
        <v>6</v>
      </c>
      <c r="J86" s="113">
        <v>0</v>
      </c>
      <c r="K86" s="113">
        <v>0</v>
      </c>
      <c r="L86" s="113" t="s">
        <v>405</v>
      </c>
      <c r="M86" s="9"/>
      <c r="N86" s="31"/>
      <c r="O86" s="31"/>
      <c r="P86" s="31"/>
    </row>
    <row r="87" spans="1:16">
      <c r="A87" s="13" t="s">
        <v>188</v>
      </c>
      <c r="B87" s="2" t="s">
        <v>373</v>
      </c>
      <c r="C87" s="17">
        <v>585</v>
      </c>
      <c r="D87" s="113">
        <v>200</v>
      </c>
      <c r="E87" s="113">
        <v>1</v>
      </c>
      <c r="F87" s="113">
        <v>1</v>
      </c>
      <c r="G87" s="113" t="s">
        <v>316</v>
      </c>
      <c r="H87" s="113">
        <v>0</v>
      </c>
      <c r="I87" s="65"/>
      <c r="J87" s="113">
        <v>1</v>
      </c>
      <c r="K87" s="113">
        <v>2</v>
      </c>
      <c r="L87" s="82">
        <v>0.78</v>
      </c>
      <c r="M87" s="9"/>
      <c r="N87" s="31"/>
      <c r="O87" s="31"/>
      <c r="P87" s="31"/>
    </row>
    <row r="88" spans="1:16">
      <c r="A88" s="13" t="s">
        <v>190</v>
      </c>
      <c r="B88" s="2" t="s">
        <v>191</v>
      </c>
      <c r="C88" s="17">
        <v>334</v>
      </c>
      <c r="D88" s="113">
        <v>200</v>
      </c>
      <c r="E88" s="113">
        <v>1</v>
      </c>
      <c r="F88" s="113">
        <v>0</v>
      </c>
      <c r="G88" s="113" t="s">
        <v>316</v>
      </c>
      <c r="H88" s="113">
        <v>1</v>
      </c>
      <c r="I88" s="65">
        <v>9</v>
      </c>
      <c r="J88" s="113">
        <v>0</v>
      </c>
      <c r="K88" s="113">
        <v>0</v>
      </c>
      <c r="L88" s="113"/>
      <c r="M88" s="9"/>
      <c r="N88" s="31"/>
      <c r="O88" s="31"/>
      <c r="P88" s="31"/>
    </row>
    <row r="89" spans="1:16">
      <c r="A89" s="13" t="s">
        <v>192</v>
      </c>
      <c r="B89" s="2" t="s">
        <v>93</v>
      </c>
      <c r="C89" s="6">
        <v>662</v>
      </c>
      <c r="D89" s="113">
        <v>250</v>
      </c>
      <c r="E89" s="113">
        <v>1</v>
      </c>
      <c r="F89" s="113">
        <v>1</v>
      </c>
      <c r="G89" s="113" t="s">
        <v>316</v>
      </c>
      <c r="H89" s="113">
        <v>1</v>
      </c>
      <c r="I89" s="65">
        <v>13</v>
      </c>
      <c r="J89" s="113">
        <v>1</v>
      </c>
      <c r="K89" s="113">
        <v>2</v>
      </c>
      <c r="L89" s="113"/>
      <c r="M89" s="9"/>
      <c r="N89" s="31"/>
      <c r="O89" s="31"/>
      <c r="P89" s="31"/>
    </row>
    <row r="90" spans="1:16">
      <c r="A90" s="13" t="s">
        <v>193</v>
      </c>
      <c r="B90" s="2" t="s">
        <v>406</v>
      </c>
      <c r="C90" s="6">
        <v>108</v>
      </c>
      <c r="D90" s="113">
        <v>200</v>
      </c>
      <c r="E90" s="113">
        <v>0</v>
      </c>
      <c r="F90" s="113">
        <v>1</v>
      </c>
      <c r="G90" s="113">
        <v>0</v>
      </c>
      <c r="H90" s="113">
        <v>0</v>
      </c>
      <c r="I90" s="65"/>
      <c r="J90" s="113">
        <v>0</v>
      </c>
      <c r="K90" s="113">
        <v>0</v>
      </c>
      <c r="L90" s="113"/>
      <c r="M90" s="9"/>
      <c r="N90" s="31"/>
      <c r="O90" s="31"/>
      <c r="P90" s="31"/>
    </row>
    <row r="91" spans="1:16">
      <c r="A91" s="13" t="s">
        <v>195</v>
      </c>
      <c r="B91" s="2" t="s">
        <v>282</v>
      </c>
      <c r="C91" s="6">
        <v>494</v>
      </c>
      <c r="D91" s="113">
        <v>250</v>
      </c>
      <c r="E91" s="113">
        <v>1</v>
      </c>
      <c r="F91" s="113">
        <v>0</v>
      </c>
      <c r="G91" s="113" t="s">
        <v>316</v>
      </c>
      <c r="H91" s="113">
        <v>1</v>
      </c>
      <c r="I91" s="65">
        <v>9</v>
      </c>
      <c r="J91" s="113">
        <v>0</v>
      </c>
      <c r="K91" s="113">
        <v>2</v>
      </c>
      <c r="L91" s="113"/>
      <c r="M91" s="9"/>
      <c r="N91" s="31"/>
      <c r="O91" s="31"/>
      <c r="P91" s="31"/>
    </row>
    <row r="92" spans="1:16">
      <c r="A92" s="13"/>
      <c r="B92" s="7" t="s">
        <v>198</v>
      </c>
      <c r="C92" s="6"/>
      <c r="D92" s="113"/>
      <c r="E92" s="113"/>
      <c r="F92" s="113"/>
      <c r="G92" s="113"/>
      <c r="H92" s="113"/>
      <c r="I92" s="65"/>
      <c r="J92" s="113"/>
      <c r="K92" s="113"/>
      <c r="L92" s="113"/>
      <c r="M92" s="9"/>
      <c r="N92" s="62"/>
      <c r="O92" s="62"/>
      <c r="P92" s="62"/>
    </row>
    <row r="93" spans="1:16">
      <c r="A93" s="13" t="s">
        <v>197</v>
      </c>
      <c r="B93" s="2" t="s">
        <v>407</v>
      </c>
      <c r="C93" s="17">
        <v>139</v>
      </c>
      <c r="D93" s="113">
        <v>250</v>
      </c>
      <c r="E93" s="113">
        <v>0</v>
      </c>
      <c r="F93" s="113">
        <v>1</v>
      </c>
      <c r="G93" s="113">
        <v>0</v>
      </c>
      <c r="H93" s="113">
        <v>0</v>
      </c>
      <c r="I93" s="65"/>
      <c r="J93" s="113">
        <v>0</v>
      </c>
      <c r="K93" s="113">
        <v>0</v>
      </c>
      <c r="L93" s="113"/>
      <c r="M93" s="9"/>
      <c r="N93" s="31"/>
      <c r="O93" s="31"/>
      <c r="P93" s="31"/>
    </row>
    <row r="94" spans="1:16">
      <c r="A94" s="13" t="s">
        <v>200</v>
      </c>
      <c r="B94" s="2" t="s">
        <v>201</v>
      </c>
      <c r="C94" s="17">
        <v>322</v>
      </c>
      <c r="D94" s="113">
        <v>250</v>
      </c>
      <c r="E94" s="113">
        <v>1</v>
      </c>
      <c r="F94" s="113">
        <v>0</v>
      </c>
      <c r="G94" s="113">
        <v>0</v>
      </c>
      <c r="H94" s="113">
        <v>0</v>
      </c>
      <c r="I94" s="65"/>
      <c r="J94" s="113">
        <v>0</v>
      </c>
      <c r="K94" s="113">
        <v>0</v>
      </c>
      <c r="L94" s="113" t="s">
        <v>408</v>
      </c>
      <c r="M94" s="9"/>
      <c r="N94" s="31"/>
      <c r="O94" s="31"/>
      <c r="P94" s="31"/>
    </row>
    <row r="95" spans="1:16">
      <c r="A95" s="13" t="s">
        <v>202</v>
      </c>
      <c r="B95" s="2" t="s">
        <v>203</v>
      </c>
      <c r="C95" s="17">
        <v>1879</v>
      </c>
      <c r="D95" s="113">
        <v>250</v>
      </c>
      <c r="E95" s="113">
        <v>2</v>
      </c>
      <c r="F95" s="113">
        <v>2</v>
      </c>
      <c r="G95" s="113" t="s">
        <v>316</v>
      </c>
      <c r="H95" s="113">
        <v>1</v>
      </c>
      <c r="I95" s="65"/>
      <c r="J95" s="113">
        <v>1</v>
      </c>
      <c r="K95" s="113">
        <v>2</v>
      </c>
      <c r="L95" s="82">
        <v>0.57999999999999996</v>
      </c>
      <c r="M95" s="9"/>
      <c r="N95" s="31"/>
      <c r="O95" s="31"/>
      <c r="P95" s="31"/>
    </row>
    <row r="96" spans="1:16">
      <c r="A96" s="13" t="s">
        <v>204</v>
      </c>
      <c r="B96" s="2" t="s">
        <v>205</v>
      </c>
      <c r="C96" s="17">
        <v>259</v>
      </c>
      <c r="D96" s="113">
        <v>250</v>
      </c>
      <c r="E96" s="113">
        <v>1</v>
      </c>
      <c r="F96" s="113">
        <v>0</v>
      </c>
      <c r="G96" s="113">
        <v>0</v>
      </c>
      <c r="H96" s="113">
        <v>0</v>
      </c>
      <c r="I96" s="65"/>
      <c r="J96" s="113">
        <v>1</v>
      </c>
      <c r="K96" s="113">
        <v>0</v>
      </c>
      <c r="L96" s="113"/>
      <c r="M96" s="9"/>
      <c r="N96" s="31"/>
      <c r="O96" s="31"/>
      <c r="P96" s="31"/>
    </row>
    <row r="97" spans="1:16">
      <c r="A97" s="13" t="s">
        <v>206</v>
      </c>
      <c r="B97" s="2" t="s">
        <v>378</v>
      </c>
      <c r="C97" s="17">
        <v>732</v>
      </c>
      <c r="D97" s="113">
        <v>250</v>
      </c>
      <c r="E97" s="113">
        <v>1</v>
      </c>
      <c r="F97" s="113">
        <v>1</v>
      </c>
      <c r="G97" s="113" t="s">
        <v>316</v>
      </c>
      <c r="H97" s="113">
        <v>1</v>
      </c>
      <c r="I97" s="65">
        <v>6</v>
      </c>
      <c r="J97" s="113">
        <v>0</v>
      </c>
      <c r="K97" s="113">
        <v>3</v>
      </c>
      <c r="L97" s="113"/>
      <c r="M97" s="9"/>
      <c r="N97" s="31"/>
      <c r="O97" s="31"/>
      <c r="P97" s="31"/>
    </row>
    <row r="98" spans="1:16">
      <c r="A98" s="13" t="s">
        <v>208</v>
      </c>
      <c r="B98" s="2" t="s">
        <v>312</v>
      </c>
      <c r="C98" s="17">
        <v>1314</v>
      </c>
      <c r="D98" s="113">
        <v>250</v>
      </c>
      <c r="E98" s="113">
        <v>2</v>
      </c>
      <c r="F98" s="113">
        <v>1</v>
      </c>
      <c r="G98" s="113" t="s">
        <v>316</v>
      </c>
      <c r="H98" s="113">
        <v>2</v>
      </c>
      <c r="I98" s="65" t="s">
        <v>305</v>
      </c>
      <c r="J98" s="113">
        <v>1</v>
      </c>
      <c r="K98" s="113">
        <v>3</v>
      </c>
      <c r="L98" s="113"/>
      <c r="M98" s="9"/>
      <c r="N98" s="31"/>
      <c r="O98" s="31"/>
      <c r="P98" s="31"/>
    </row>
    <row r="99" spans="1:16">
      <c r="A99" s="13" t="s">
        <v>210</v>
      </c>
      <c r="B99" s="2" t="s">
        <v>409</v>
      </c>
      <c r="C99" s="17">
        <v>96</v>
      </c>
      <c r="D99" s="113">
        <v>250</v>
      </c>
      <c r="E99" s="113">
        <v>0</v>
      </c>
      <c r="F99" s="113">
        <v>0</v>
      </c>
      <c r="G99" s="113">
        <v>1</v>
      </c>
      <c r="H99" s="113">
        <v>0</v>
      </c>
      <c r="I99" s="65"/>
      <c r="J99" s="113">
        <v>0</v>
      </c>
      <c r="K99" s="113">
        <v>0</v>
      </c>
      <c r="L99" s="113"/>
      <c r="M99" s="9"/>
      <c r="N99" s="31"/>
      <c r="O99" s="31"/>
      <c r="P99" s="31"/>
    </row>
    <row r="100" spans="1:16" ht="15" thickBot="1">
      <c r="A100" s="19" t="s">
        <v>212</v>
      </c>
      <c r="B100" s="20" t="s">
        <v>410</v>
      </c>
      <c r="C100" s="21">
        <v>44</v>
      </c>
      <c r="D100" s="40">
        <v>250</v>
      </c>
      <c r="E100" s="3">
        <v>0</v>
      </c>
      <c r="F100" s="3">
        <v>0</v>
      </c>
      <c r="G100" s="3">
        <v>1</v>
      </c>
      <c r="H100" s="3">
        <v>0</v>
      </c>
      <c r="I100" s="67"/>
      <c r="J100" s="3">
        <v>0</v>
      </c>
      <c r="K100" s="3">
        <v>0</v>
      </c>
      <c r="L100" s="3"/>
      <c r="M100" s="9"/>
      <c r="N100" s="31"/>
      <c r="O100" s="31"/>
      <c r="P100" s="31"/>
    </row>
    <row r="101" spans="1:16">
      <c r="A101" s="13"/>
      <c r="B101" s="7" t="s">
        <v>411</v>
      </c>
      <c r="C101" s="18">
        <f>SUM(C4:C100)</f>
        <v>48661</v>
      </c>
      <c r="D101" s="22"/>
      <c r="E101" s="22">
        <f t="shared" ref="E101:K101" si="0">SUM(E4:E100)</f>
        <v>65</v>
      </c>
      <c r="F101" s="22">
        <f t="shared" si="0"/>
        <v>59</v>
      </c>
      <c r="G101" s="22">
        <f t="shared" si="0"/>
        <v>15</v>
      </c>
      <c r="H101" s="22">
        <f t="shared" si="0"/>
        <v>50</v>
      </c>
      <c r="I101" s="22"/>
      <c r="J101" s="22">
        <f t="shared" si="0"/>
        <v>38</v>
      </c>
      <c r="K101" s="113">
        <f t="shared" si="0"/>
        <v>98</v>
      </c>
      <c r="L101" s="113"/>
      <c r="M101" s="9"/>
      <c r="N101" s="9"/>
      <c r="O101" s="9"/>
      <c r="P101" s="9"/>
    </row>
    <row r="102" spans="1:16">
      <c r="H102" s="52"/>
      <c r="I102" s="87"/>
      <c r="J102" s="52"/>
      <c r="K102" s="52"/>
      <c r="L102" s="63"/>
      <c r="M102" s="63"/>
    </row>
    <row r="103" spans="1:16">
      <c r="I103" s="88"/>
      <c r="K103" s="49"/>
      <c r="L103" s="49"/>
      <c r="M103" s="49"/>
    </row>
    <row r="104" spans="1:16" ht="15.6">
      <c r="C104" s="44"/>
      <c r="I104" s="88"/>
      <c r="K104" s="84" t="s">
        <v>412</v>
      </c>
      <c r="L104" s="85">
        <v>0.67</v>
      </c>
      <c r="O104" s="48"/>
    </row>
    <row r="105" spans="1:16">
      <c r="C105" s="44"/>
    </row>
    <row r="108" spans="1:16">
      <c r="H108" s="53"/>
    </row>
  </sheetData>
  <mergeCells count="3">
    <mergeCell ref="H2:K2"/>
    <mergeCell ref="N2:P2"/>
    <mergeCell ref="E2:G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topLeftCell="A76" workbookViewId="0">
      <selection activeCell="J8" sqref="J8"/>
    </sheetView>
  </sheetViews>
  <sheetFormatPr defaultRowHeight="14.45"/>
  <cols>
    <col min="2" max="2" width="25" bestFit="1" customWidth="1"/>
    <col min="3" max="3" width="7.28515625" customWidth="1"/>
    <col min="4" max="4" width="7.85546875" customWidth="1"/>
    <col min="5" max="5" width="6" style="37" customWidth="1"/>
    <col min="6" max="6" width="6.140625" style="37" bestFit="1" customWidth="1"/>
    <col min="7" max="7" width="6.28515625" style="37" bestFit="1" customWidth="1"/>
    <col min="8" max="8" width="6.140625" style="37" customWidth="1"/>
    <col min="9" max="9" width="6.7109375" customWidth="1"/>
    <col min="10" max="10" width="6.28515625" bestFit="1" customWidth="1"/>
    <col min="11" max="11" width="7.28515625" customWidth="1"/>
    <col min="12" max="12" width="5" customWidth="1"/>
    <col min="13" max="13" width="7.140625" bestFit="1" customWidth="1"/>
    <col min="14" max="14" width="7.7109375" customWidth="1"/>
    <col min="15" max="15" width="5.140625" bestFit="1" customWidth="1"/>
    <col min="16" max="16" width="24.85546875" style="49" bestFit="1" customWidth="1"/>
    <col min="17" max="17" width="9.140625" style="49" customWidth="1"/>
  </cols>
  <sheetData>
    <row r="1" spans="1:17" ht="15.6">
      <c r="A1" s="8" t="s">
        <v>249</v>
      </c>
      <c r="B1" s="27"/>
      <c r="C1" s="8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>
      <c r="A2" s="2"/>
      <c r="B2" s="9"/>
      <c r="C2" s="10" t="s">
        <v>0</v>
      </c>
      <c r="D2" s="7" t="s">
        <v>413</v>
      </c>
      <c r="E2" s="254" t="s">
        <v>414</v>
      </c>
      <c r="F2" s="263"/>
      <c r="G2" s="263"/>
      <c r="H2" s="264"/>
      <c r="I2" s="254" t="s">
        <v>415</v>
      </c>
      <c r="J2" s="252"/>
      <c r="K2" s="253"/>
      <c r="L2" s="254" t="s">
        <v>416</v>
      </c>
      <c r="M2" s="263"/>
      <c r="N2" s="263"/>
      <c r="O2" s="264"/>
      <c r="P2" s="55" t="s">
        <v>417</v>
      </c>
      <c r="Q2" s="55" t="s">
        <v>418</v>
      </c>
    </row>
    <row r="3" spans="1:17" ht="15" thickBot="1">
      <c r="A3" s="2"/>
      <c r="B3" s="23" t="s">
        <v>26</v>
      </c>
      <c r="C3" s="11"/>
      <c r="D3" s="12" t="s">
        <v>272</v>
      </c>
      <c r="E3" s="3" t="s">
        <v>19</v>
      </c>
      <c r="F3" s="25" t="s">
        <v>286</v>
      </c>
      <c r="G3" s="4" t="s">
        <v>20</v>
      </c>
      <c r="H3" s="5" t="s">
        <v>21</v>
      </c>
      <c r="I3" s="3" t="s">
        <v>19</v>
      </c>
      <c r="J3" s="4" t="s">
        <v>20</v>
      </c>
      <c r="K3" s="5" t="s">
        <v>21</v>
      </c>
      <c r="L3" s="3" t="s">
        <v>19</v>
      </c>
      <c r="M3" s="25" t="s">
        <v>286</v>
      </c>
      <c r="N3" s="4" t="s">
        <v>20</v>
      </c>
      <c r="O3" s="5" t="s">
        <v>21</v>
      </c>
      <c r="P3" s="3" t="s">
        <v>419</v>
      </c>
      <c r="Q3" s="4" t="s">
        <v>420</v>
      </c>
    </row>
    <row r="4" spans="1:17">
      <c r="A4" s="13" t="s">
        <v>287</v>
      </c>
      <c r="B4" s="2" t="s">
        <v>421</v>
      </c>
      <c r="C4" s="14">
        <v>60</v>
      </c>
      <c r="D4" s="16">
        <v>250</v>
      </c>
      <c r="E4" s="113">
        <v>0</v>
      </c>
      <c r="F4" s="179"/>
      <c r="G4" s="113">
        <v>0</v>
      </c>
      <c r="H4" s="113">
        <v>0</v>
      </c>
      <c r="I4" s="29">
        <v>0</v>
      </c>
      <c r="J4" s="29">
        <v>0</v>
      </c>
      <c r="K4" s="29">
        <v>1</v>
      </c>
      <c r="L4" s="113"/>
      <c r="M4" s="179"/>
      <c r="N4" s="113"/>
      <c r="O4" s="38"/>
      <c r="P4" s="50"/>
    </row>
    <row r="5" spans="1:17">
      <c r="A5" s="2" t="s">
        <v>24</v>
      </c>
      <c r="B5" s="2" t="s">
        <v>339</v>
      </c>
      <c r="C5" s="6">
        <v>255</v>
      </c>
      <c r="D5" s="16">
        <v>250</v>
      </c>
      <c r="E5" s="113">
        <v>0</v>
      </c>
      <c r="F5" s="179"/>
      <c r="G5" s="113">
        <v>1</v>
      </c>
      <c r="H5" s="113">
        <v>0</v>
      </c>
      <c r="I5" s="29">
        <v>0</v>
      </c>
      <c r="J5" s="29">
        <v>1</v>
      </c>
      <c r="K5" s="29">
        <v>0</v>
      </c>
      <c r="L5" s="113"/>
      <c r="M5" s="179"/>
      <c r="N5" s="113">
        <v>1</v>
      </c>
      <c r="O5" s="22"/>
      <c r="P5" s="50"/>
    </row>
    <row r="6" spans="1:17">
      <c r="A6" s="2" t="s">
        <v>28</v>
      </c>
      <c r="B6" s="2" t="s">
        <v>29</v>
      </c>
      <c r="C6" s="6">
        <v>994</v>
      </c>
      <c r="D6" s="16">
        <v>250</v>
      </c>
      <c r="E6" s="113">
        <v>1</v>
      </c>
      <c r="F6" s="179">
        <v>8</v>
      </c>
      <c r="G6" s="113">
        <v>0</v>
      </c>
      <c r="H6" s="113">
        <v>1</v>
      </c>
      <c r="I6" s="29">
        <v>1</v>
      </c>
      <c r="J6" s="29">
        <v>1</v>
      </c>
      <c r="K6" s="29" t="s">
        <v>316</v>
      </c>
      <c r="L6" s="113">
        <v>1</v>
      </c>
      <c r="M6" s="179">
        <v>10</v>
      </c>
      <c r="N6" s="113">
        <v>1</v>
      </c>
      <c r="O6" s="22">
        <v>1</v>
      </c>
      <c r="P6" s="50"/>
    </row>
    <row r="7" spans="1:17">
      <c r="A7" s="2" t="s">
        <v>31</v>
      </c>
      <c r="B7" s="2" t="s">
        <v>33</v>
      </c>
      <c r="C7" s="6">
        <v>433</v>
      </c>
      <c r="D7" s="16">
        <v>250</v>
      </c>
      <c r="E7" s="113">
        <v>0</v>
      </c>
      <c r="F7" s="179"/>
      <c r="G7" s="113">
        <v>0</v>
      </c>
      <c r="H7" s="113">
        <v>0</v>
      </c>
      <c r="I7" s="29">
        <v>0</v>
      </c>
      <c r="J7" s="29">
        <v>1</v>
      </c>
      <c r="K7" s="29" t="s">
        <v>316</v>
      </c>
      <c r="L7" s="113">
        <v>0</v>
      </c>
      <c r="M7" s="179"/>
      <c r="N7" s="113">
        <v>0</v>
      </c>
      <c r="O7" s="22">
        <v>0</v>
      </c>
      <c r="P7" s="58"/>
    </row>
    <row r="8" spans="1:17">
      <c r="A8" s="2" t="s">
        <v>34</v>
      </c>
      <c r="B8" s="2" t="s">
        <v>422</v>
      </c>
      <c r="C8" s="6">
        <v>230</v>
      </c>
      <c r="D8" s="16">
        <v>250</v>
      </c>
      <c r="E8" s="113">
        <v>0</v>
      </c>
      <c r="F8" s="179"/>
      <c r="G8" s="113">
        <v>0</v>
      </c>
      <c r="H8" s="113">
        <v>0</v>
      </c>
      <c r="I8" s="29">
        <v>0</v>
      </c>
      <c r="J8" s="29">
        <v>1</v>
      </c>
      <c r="K8" s="29">
        <v>0</v>
      </c>
      <c r="L8" s="113">
        <v>0</v>
      </c>
      <c r="M8" s="179"/>
      <c r="N8" s="113">
        <v>0</v>
      </c>
      <c r="O8" s="22">
        <v>0</v>
      </c>
      <c r="P8" s="50" t="s">
        <v>423</v>
      </c>
    </row>
    <row r="9" spans="1:17">
      <c r="A9" s="2" t="s">
        <v>342</v>
      </c>
      <c r="B9" s="2" t="s">
        <v>424</v>
      </c>
      <c r="C9" s="6">
        <v>105</v>
      </c>
      <c r="D9" s="16">
        <v>250</v>
      </c>
      <c r="E9" s="113">
        <v>0</v>
      </c>
      <c r="F9" s="179"/>
      <c r="G9" s="113">
        <v>0</v>
      </c>
      <c r="H9" s="113">
        <v>1</v>
      </c>
      <c r="I9" s="29">
        <v>0</v>
      </c>
      <c r="J9" s="29">
        <v>0</v>
      </c>
      <c r="K9" s="29">
        <v>1</v>
      </c>
      <c r="L9" s="113"/>
      <c r="M9" s="179"/>
      <c r="N9" s="113"/>
      <c r="O9" s="22">
        <v>1</v>
      </c>
      <c r="P9" s="50"/>
    </row>
    <row r="10" spans="1:17">
      <c r="A10" s="2" t="s">
        <v>36</v>
      </c>
      <c r="B10" s="2" t="s">
        <v>425</v>
      </c>
      <c r="C10" s="6">
        <v>131</v>
      </c>
      <c r="D10" s="16">
        <v>250</v>
      </c>
      <c r="E10" s="113">
        <v>0</v>
      </c>
      <c r="F10" s="179"/>
      <c r="G10" s="113">
        <v>0</v>
      </c>
      <c r="H10" s="113">
        <v>0</v>
      </c>
      <c r="I10" s="29">
        <v>0</v>
      </c>
      <c r="J10" s="29">
        <v>0</v>
      </c>
      <c r="K10" s="29">
        <v>1</v>
      </c>
      <c r="L10" s="113">
        <v>0</v>
      </c>
      <c r="M10" s="179"/>
      <c r="N10" s="113">
        <v>0</v>
      </c>
      <c r="O10" s="22">
        <v>0</v>
      </c>
      <c r="P10" s="50"/>
    </row>
    <row r="11" spans="1:17">
      <c r="A11" s="2" t="s">
        <v>38</v>
      </c>
      <c r="B11" s="2" t="s">
        <v>426</v>
      </c>
      <c r="C11" s="6">
        <v>206</v>
      </c>
      <c r="D11" s="16">
        <v>250</v>
      </c>
      <c r="E11" s="113">
        <v>0</v>
      </c>
      <c r="F11" s="179"/>
      <c r="G11" s="113">
        <v>0</v>
      </c>
      <c r="H11" s="113">
        <v>0</v>
      </c>
      <c r="I11" s="29">
        <v>0</v>
      </c>
      <c r="J11" s="29">
        <v>1</v>
      </c>
      <c r="K11" s="29">
        <v>0</v>
      </c>
      <c r="L11" s="113">
        <v>0</v>
      </c>
      <c r="M11" s="179"/>
      <c r="N11" s="113">
        <v>0</v>
      </c>
      <c r="O11" s="22">
        <v>0</v>
      </c>
      <c r="P11" s="50"/>
    </row>
    <row r="12" spans="1:17">
      <c r="A12" s="2"/>
      <c r="B12" s="7" t="s">
        <v>41</v>
      </c>
      <c r="C12" s="6"/>
      <c r="D12" s="16"/>
      <c r="E12" s="113"/>
      <c r="F12" s="179"/>
      <c r="G12" s="113"/>
      <c r="H12" s="113"/>
      <c r="I12" s="30"/>
      <c r="J12" s="30"/>
      <c r="K12" s="30"/>
      <c r="L12" s="6"/>
      <c r="M12" s="6"/>
      <c r="N12" s="6"/>
      <c r="O12" s="17"/>
      <c r="P12" s="50">
        <f>(SUM(E4:E11)+SUM(G4:G11))/(SUM(I4:I11)+SUM(J4:J11))</f>
        <v>0.33333333333333331</v>
      </c>
      <c r="Q12" s="54">
        <f>(SUM(E4:E11)+SUM(G4:G11)+SUM(H4:H11))/SUM(C4:C11)*1000</f>
        <v>1.6570008285004141</v>
      </c>
    </row>
    <row r="13" spans="1:17">
      <c r="A13" s="2" t="s">
        <v>40</v>
      </c>
      <c r="B13" s="2" t="s">
        <v>42</v>
      </c>
      <c r="C13" s="6">
        <v>744</v>
      </c>
      <c r="D13" s="16">
        <v>250</v>
      </c>
      <c r="E13" s="113">
        <v>1</v>
      </c>
      <c r="F13" s="179">
        <v>10</v>
      </c>
      <c r="G13" s="113">
        <v>0</v>
      </c>
      <c r="H13" s="113">
        <v>1</v>
      </c>
      <c r="I13" s="29">
        <v>1</v>
      </c>
      <c r="J13" s="29">
        <v>1</v>
      </c>
      <c r="K13" s="29" t="s">
        <v>316</v>
      </c>
      <c r="L13" s="113">
        <v>1</v>
      </c>
      <c r="M13" s="179">
        <v>8</v>
      </c>
      <c r="N13" s="113">
        <v>0</v>
      </c>
      <c r="O13" s="22">
        <v>1</v>
      </c>
      <c r="P13" s="50"/>
      <c r="Q13" s="54"/>
    </row>
    <row r="14" spans="1:17">
      <c r="A14" s="2" t="s">
        <v>43</v>
      </c>
      <c r="B14" s="2" t="s">
        <v>44</v>
      </c>
      <c r="C14" s="6">
        <v>603</v>
      </c>
      <c r="D14" s="16">
        <v>250</v>
      </c>
      <c r="E14" s="113">
        <v>0</v>
      </c>
      <c r="F14" s="179"/>
      <c r="G14" s="113">
        <v>0</v>
      </c>
      <c r="H14" s="113">
        <v>2</v>
      </c>
      <c r="I14" s="29">
        <v>0</v>
      </c>
      <c r="J14" s="29">
        <v>1</v>
      </c>
      <c r="K14" s="29" t="s">
        <v>316</v>
      </c>
      <c r="L14" s="113">
        <v>0</v>
      </c>
      <c r="M14" s="179"/>
      <c r="N14" s="113">
        <v>1</v>
      </c>
      <c r="O14" s="22">
        <v>0</v>
      </c>
      <c r="P14" s="50"/>
      <c r="Q14" s="54"/>
    </row>
    <row r="15" spans="1:17">
      <c r="A15" s="2" t="s">
        <v>45</v>
      </c>
      <c r="B15" s="2" t="s">
        <v>47</v>
      </c>
      <c r="C15" s="6">
        <v>1559</v>
      </c>
      <c r="D15" s="16">
        <v>250</v>
      </c>
      <c r="E15" s="113">
        <v>1</v>
      </c>
      <c r="F15" s="179">
        <v>6</v>
      </c>
      <c r="G15" s="113">
        <v>2</v>
      </c>
      <c r="H15" s="113">
        <v>4</v>
      </c>
      <c r="I15" s="29">
        <v>1</v>
      </c>
      <c r="J15" s="29">
        <v>2</v>
      </c>
      <c r="K15" s="29" t="s">
        <v>316</v>
      </c>
      <c r="L15" s="113">
        <v>1</v>
      </c>
      <c r="M15" s="179">
        <v>12</v>
      </c>
      <c r="N15" s="113">
        <v>2</v>
      </c>
      <c r="O15" s="22">
        <v>1</v>
      </c>
      <c r="P15" s="50"/>
      <c r="Q15" s="54"/>
    </row>
    <row r="16" spans="1:17">
      <c r="A16" s="2" t="s">
        <v>48</v>
      </c>
      <c r="B16" s="2" t="s">
        <v>49</v>
      </c>
      <c r="C16" s="6">
        <v>1539</v>
      </c>
      <c r="D16" s="16">
        <v>250</v>
      </c>
      <c r="E16" s="113">
        <v>1</v>
      </c>
      <c r="F16" s="179">
        <v>15</v>
      </c>
      <c r="G16" s="113">
        <v>2</v>
      </c>
      <c r="H16" s="113">
        <v>2</v>
      </c>
      <c r="I16" s="29">
        <v>1</v>
      </c>
      <c r="J16" s="29">
        <v>2</v>
      </c>
      <c r="K16" s="29" t="s">
        <v>316</v>
      </c>
      <c r="L16" s="113">
        <v>1</v>
      </c>
      <c r="M16" s="179">
        <v>6</v>
      </c>
      <c r="N16" s="113">
        <v>3</v>
      </c>
      <c r="O16" s="22">
        <v>1</v>
      </c>
      <c r="P16" s="50" t="s">
        <v>427</v>
      </c>
      <c r="Q16" s="54"/>
    </row>
    <row r="17" spans="1:17">
      <c r="A17" s="2" t="s">
        <v>50</v>
      </c>
      <c r="B17" s="36" t="s">
        <v>291</v>
      </c>
      <c r="C17" s="6">
        <v>1533</v>
      </c>
      <c r="D17" s="16">
        <v>250</v>
      </c>
      <c r="E17" s="113">
        <v>1</v>
      </c>
      <c r="F17" s="179">
        <v>8</v>
      </c>
      <c r="G17" s="113">
        <v>1</v>
      </c>
      <c r="H17" s="113">
        <v>2</v>
      </c>
      <c r="I17" s="29">
        <v>1</v>
      </c>
      <c r="J17" s="29">
        <v>2</v>
      </c>
      <c r="K17" s="29" t="s">
        <v>316</v>
      </c>
      <c r="L17" s="113">
        <v>0</v>
      </c>
      <c r="M17" s="179"/>
      <c r="N17" s="113">
        <v>1</v>
      </c>
      <c r="O17" s="22">
        <v>3</v>
      </c>
      <c r="P17" s="50"/>
      <c r="Q17" s="54"/>
    </row>
    <row r="18" spans="1:17">
      <c r="A18" s="2" t="s">
        <v>274</v>
      </c>
      <c r="B18" s="2" t="s">
        <v>275</v>
      </c>
      <c r="C18" s="6">
        <v>327</v>
      </c>
      <c r="D18" s="16">
        <v>250</v>
      </c>
      <c r="E18" s="113">
        <v>0</v>
      </c>
      <c r="F18" s="179"/>
      <c r="G18" s="113">
        <v>0</v>
      </c>
      <c r="H18" s="113">
        <v>0</v>
      </c>
      <c r="I18" s="29">
        <v>1</v>
      </c>
      <c r="J18" s="29">
        <v>0</v>
      </c>
      <c r="K18" s="29">
        <v>0</v>
      </c>
      <c r="L18" s="113"/>
      <c r="M18" s="179"/>
      <c r="N18" s="113"/>
      <c r="O18" s="22"/>
      <c r="P18" s="50"/>
      <c r="Q18" s="54"/>
    </row>
    <row r="19" spans="1:17">
      <c r="A19" s="2" t="s">
        <v>292</v>
      </c>
      <c r="B19" s="2" t="s">
        <v>428</v>
      </c>
      <c r="C19" s="6">
        <v>37</v>
      </c>
      <c r="D19" s="16">
        <v>250</v>
      </c>
      <c r="E19" s="113">
        <v>0</v>
      </c>
      <c r="F19" s="179"/>
      <c r="G19" s="113">
        <v>0</v>
      </c>
      <c r="H19" s="113">
        <v>1</v>
      </c>
      <c r="I19" s="29">
        <v>0</v>
      </c>
      <c r="J19" s="29">
        <v>0</v>
      </c>
      <c r="K19" s="29">
        <v>1</v>
      </c>
      <c r="L19" s="113">
        <v>0</v>
      </c>
      <c r="M19" s="179"/>
      <c r="N19" s="113">
        <v>0</v>
      </c>
      <c r="O19" s="22">
        <v>1</v>
      </c>
      <c r="P19" s="50"/>
      <c r="Q19" s="54"/>
    </row>
    <row r="20" spans="1:17">
      <c r="A20" s="2"/>
      <c r="B20" s="7" t="s">
        <v>56</v>
      </c>
      <c r="C20" s="6"/>
      <c r="D20" s="16"/>
      <c r="E20" s="113"/>
      <c r="F20" s="179"/>
      <c r="G20" s="113"/>
      <c r="H20" s="113"/>
      <c r="I20" s="30"/>
      <c r="J20" s="30"/>
      <c r="K20" s="30"/>
      <c r="L20" s="6"/>
      <c r="M20" s="6"/>
      <c r="N20" s="6"/>
      <c r="O20" s="17"/>
      <c r="P20" s="50">
        <f>(SUM(E13:E19)+SUM(G13:G19))/(SUM(I13:I19)+SUM(J13:J19))</f>
        <v>0.69230769230769229</v>
      </c>
      <c r="Q20" s="54">
        <f>(SUM(E13:E19)+SUM(G13:G19)+SUM(H13:H19))/SUM(C13:C19)*1000</f>
        <v>3.3112582781456954</v>
      </c>
    </row>
    <row r="21" spans="1:17">
      <c r="A21" s="2" t="s">
        <v>55</v>
      </c>
      <c r="B21" s="2" t="s">
        <v>57</v>
      </c>
      <c r="C21" s="6">
        <v>320</v>
      </c>
      <c r="D21" s="16">
        <v>250</v>
      </c>
      <c r="E21" s="113">
        <v>0</v>
      </c>
      <c r="F21" s="179"/>
      <c r="G21" s="113">
        <v>0</v>
      </c>
      <c r="H21" s="113">
        <v>0</v>
      </c>
      <c r="I21" s="29">
        <v>0</v>
      </c>
      <c r="J21" s="29">
        <v>1</v>
      </c>
      <c r="K21" s="29">
        <v>0</v>
      </c>
      <c r="L21" s="113">
        <v>0</v>
      </c>
      <c r="M21" s="179"/>
      <c r="N21" s="113">
        <v>0</v>
      </c>
      <c r="O21" s="22">
        <v>2</v>
      </c>
      <c r="P21" s="50"/>
      <c r="Q21" s="54"/>
    </row>
    <row r="22" spans="1:17">
      <c r="A22" s="2" t="s">
        <v>58</v>
      </c>
      <c r="B22" s="2" t="s">
        <v>320</v>
      </c>
      <c r="C22" s="6">
        <v>930</v>
      </c>
      <c r="D22" s="16">
        <v>250</v>
      </c>
      <c r="E22" s="113">
        <v>1</v>
      </c>
      <c r="F22" s="179">
        <v>6</v>
      </c>
      <c r="G22" s="113">
        <v>1</v>
      </c>
      <c r="H22" s="113">
        <v>7</v>
      </c>
      <c r="I22" s="29">
        <v>1</v>
      </c>
      <c r="J22" s="29">
        <v>1</v>
      </c>
      <c r="K22" s="29" t="s">
        <v>316</v>
      </c>
      <c r="L22" s="113">
        <v>1</v>
      </c>
      <c r="M22" s="179">
        <v>12</v>
      </c>
      <c r="N22" s="113">
        <v>1</v>
      </c>
      <c r="O22" s="22">
        <v>4</v>
      </c>
      <c r="P22" s="50"/>
      <c r="Q22" s="54"/>
    </row>
    <row r="23" spans="1:17">
      <c r="A23" s="2" t="s">
        <v>321</v>
      </c>
      <c r="B23" s="2" t="s">
        <v>322</v>
      </c>
      <c r="C23" s="6">
        <v>261</v>
      </c>
      <c r="D23" s="16">
        <v>250</v>
      </c>
      <c r="E23" s="113">
        <v>0</v>
      </c>
      <c r="F23" s="179"/>
      <c r="G23" s="113">
        <v>1</v>
      </c>
      <c r="H23" s="113">
        <v>0</v>
      </c>
      <c r="I23" s="29">
        <v>0</v>
      </c>
      <c r="J23" s="29">
        <v>1</v>
      </c>
      <c r="K23" s="29">
        <v>0</v>
      </c>
      <c r="L23" s="113">
        <v>1</v>
      </c>
      <c r="M23" s="179">
        <v>2</v>
      </c>
      <c r="N23" s="113">
        <v>0</v>
      </c>
      <c r="O23" s="22">
        <v>0</v>
      </c>
      <c r="P23" s="50"/>
      <c r="Q23" s="54"/>
    </row>
    <row r="24" spans="1:17">
      <c r="A24" s="2" t="s">
        <v>60</v>
      </c>
      <c r="B24" s="2" t="s">
        <v>429</v>
      </c>
      <c r="C24" s="6">
        <v>201</v>
      </c>
      <c r="D24" s="16">
        <v>250</v>
      </c>
      <c r="E24" s="113">
        <v>0</v>
      </c>
      <c r="F24" s="179"/>
      <c r="G24" s="113">
        <v>0</v>
      </c>
      <c r="H24" s="113">
        <v>1</v>
      </c>
      <c r="I24" s="29">
        <v>0</v>
      </c>
      <c r="J24" s="29">
        <v>1</v>
      </c>
      <c r="K24" s="29">
        <v>0</v>
      </c>
      <c r="L24" s="113">
        <v>0</v>
      </c>
      <c r="M24" s="179"/>
      <c r="N24" s="113">
        <v>1</v>
      </c>
      <c r="O24" s="22">
        <v>0</v>
      </c>
      <c r="P24" s="50" t="s">
        <v>430</v>
      </c>
      <c r="Q24" s="54"/>
    </row>
    <row r="25" spans="1:17">
      <c r="A25" s="2" t="s">
        <v>62</v>
      </c>
      <c r="B25" s="2" t="s">
        <v>431</v>
      </c>
      <c r="C25" s="6">
        <v>180</v>
      </c>
      <c r="D25" s="16">
        <v>250</v>
      </c>
      <c r="E25" s="113">
        <v>0</v>
      </c>
      <c r="F25" s="179"/>
      <c r="G25" s="113">
        <v>0</v>
      </c>
      <c r="H25" s="113">
        <v>0</v>
      </c>
      <c r="I25" s="29">
        <v>0</v>
      </c>
      <c r="J25" s="29">
        <v>0</v>
      </c>
      <c r="K25" s="29">
        <v>1</v>
      </c>
      <c r="L25" s="113">
        <v>0</v>
      </c>
      <c r="M25" s="179"/>
      <c r="N25" s="113">
        <v>0</v>
      </c>
      <c r="O25" s="22">
        <v>0</v>
      </c>
      <c r="P25" s="50"/>
      <c r="Q25" s="54"/>
    </row>
    <row r="26" spans="1:17">
      <c r="A26" s="2" t="s">
        <v>64</v>
      </c>
      <c r="B26" s="2" t="s">
        <v>65</v>
      </c>
      <c r="C26" s="6">
        <v>381</v>
      </c>
      <c r="D26" s="16">
        <v>250</v>
      </c>
      <c r="E26" s="113">
        <v>0</v>
      </c>
      <c r="F26" s="179"/>
      <c r="G26" s="113">
        <v>1</v>
      </c>
      <c r="H26" s="113">
        <v>0</v>
      </c>
      <c r="I26" s="29">
        <v>1</v>
      </c>
      <c r="J26" s="29">
        <v>0</v>
      </c>
      <c r="K26" s="29" t="s">
        <v>316</v>
      </c>
      <c r="L26" s="113">
        <v>0</v>
      </c>
      <c r="M26" s="179"/>
      <c r="N26" s="113">
        <v>1</v>
      </c>
      <c r="O26" s="22">
        <v>0</v>
      </c>
      <c r="P26" s="50" t="s">
        <v>432</v>
      </c>
      <c r="Q26" s="54"/>
    </row>
    <row r="27" spans="1:17">
      <c r="A27" s="2" t="s">
        <v>66</v>
      </c>
      <c r="B27" s="2" t="s">
        <v>67</v>
      </c>
      <c r="C27" s="6">
        <v>363</v>
      </c>
      <c r="D27" s="16">
        <v>250</v>
      </c>
      <c r="E27" s="113">
        <v>1</v>
      </c>
      <c r="F27" s="179">
        <v>6</v>
      </c>
      <c r="G27" s="113">
        <v>0</v>
      </c>
      <c r="H27" s="113">
        <v>0</v>
      </c>
      <c r="I27" s="29">
        <v>1</v>
      </c>
      <c r="J27" s="29">
        <v>0</v>
      </c>
      <c r="K27" s="29">
        <v>0</v>
      </c>
      <c r="L27" s="113">
        <v>0</v>
      </c>
      <c r="M27" s="179"/>
      <c r="N27" s="113">
        <v>2</v>
      </c>
      <c r="O27" s="22">
        <v>3</v>
      </c>
      <c r="P27" s="50"/>
      <c r="Q27" s="54"/>
    </row>
    <row r="28" spans="1:17">
      <c r="A28" s="2" t="s">
        <v>68</v>
      </c>
      <c r="B28" s="2" t="s">
        <v>69</v>
      </c>
      <c r="C28" s="17">
        <v>584</v>
      </c>
      <c r="D28" s="16">
        <v>250</v>
      </c>
      <c r="E28" s="113">
        <v>0</v>
      </c>
      <c r="F28" s="179"/>
      <c r="G28" s="113">
        <v>1</v>
      </c>
      <c r="H28" s="113">
        <v>2</v>
      </c>
      <c r="I28" s="29">
        <v>0</v>
      </c>
      <c r="J28" s="29">
        <v>1</v>
      </c>
      <c r="K28" s="29" t="s">
        <v>316</v>
      </c>
      <c r="L28" s="113"/>
      <c r="M28" s="179"/>
      <c r="N28" s="22"/>
      <c r="O28" s="26"/>
      <c r="P28" s="50"/>
      <c r="Q28" s="54"/>
    </row>
    <row r="29" spans="1:17">
      <c r="A29" s="2"/>
      <c r="B29" s="7" t="s">
        <v>75</v>
      </c>
      <c r="C29" s="17"/>
      <c r="D29" s="16"/>
      <c r="E29" s="113"/>
      <c r="F29" s="179"/>
      <c r="G29" s="113"/>
      <c r="H29" s="113"/>
      <c r="I29" s="30"/>
      <c r="J29" s="30"/>
      <c r="K29" s="30"/>
      <c r="L29" s="6"/>
      <c r="M29" s="6"/>
      <c r="N29" s="17"/>
      <c r="O29" s="39"/>
      <c r="P29" s="50">
        <f>(SUM(E21:E28)+SUM(G21:G28))/(SUM(I21:I28)+SUM(J21:J28))</f>
        <v>0.75</v>
      </c>
      <c r="Q29" s="54">
        <f>(SUM(E21:E28)+SUM(G21:G28)+SUM(H21:H28))/SUM(C21:C28)*1000</f>
        <v>4.9689440993788825</v>
      </c>
    </row>
    <row r="30" spans="1:17">
      <c r="A30" s="2" t="s">
        <v>74</v>
      </c>
      <c r="B30" s="2" t="s">
        <v>298</v>
      </c>
      <c r="C30" s="17">
        <v>870</v>
      </c>
      <c r="D30" s="16">
        <v>250</v>
      </c>
      <c r="E30" s="113">
        <v>1</v>
      </c>
      <c r="F30" s="179">
        <v>6</v>
      </c>
      <c r="G30" s="113">
        <v>1</v>
      </c>
      <c r="H30" s="113">
        <v>3</v>
      </c>
      <c r="I30" s="29">
        <v>1</v>
      </c>
      <c r="J30" s="29">
        <v>1</v>
      </c>
      <c r="K30" s="29" t="s">
        <v>316</v>
      </c>
      <c r="L30" s="113">
        <v>2</v>
      </c>
      <c r="M30" s="179" t="s">
        <v>433</v>
      </c>
      <c r="N30" s="22">
        <v>0</v>
      </c>
      <c r="O30" s="26">
        <v>0</v>
      </c>
      <c r="P30" s="50"/>
      <c r="Q30" s="54"/>
    </row>
    <row r="31" spans="1:17">
      <c r="A31" s="2" t="s">
        <v>78</v>
      </c>
      <c r="B31" s="2" t="s">
        <v>79</v>
      </c>
      <c r="C31" s="17">
        <v>1283</v>
      </c>
      <c r="D31" s="16">
        <v>250</v>
      </c>
      <c r="E31" s="113">
        <v>2</v>
      </c>
      <c r="F31" s="179" t="s">
        <v>434</v>
      </c>
      <c r="G31" s="113">
        <v>1</v>
      </c>
      <c r="H31" s="113">
        <v>3</v>
      </c>
      <c r="I31" s="29">
        <v>2</v>
      </c>
      <c r="J31" s="29">
        <v>1</v>
      </c>
      <c r="K31" s="29" t="s">
        <v>316</v>
      </c>
      <c r="L31" s="113">
        <v>1</v>
      </c>
      <c r="M31" s="179">
        <v>7</v>
      </c>
      <c r="N31" s="22">
        <v>3</v>
      </c>
      <c r="O31" s="26">
        <v>0</v>
      </c>
      <c r="P31" s="50"/>
      <c r="Q31" s="54"/>
    </row>
    <row r="32" spans="1:17">
      <c r="A32" s="2" t="s">
        <v>80</v>
      </c>
      <c r="B32" s="2" t="s">
        <v>387</v>
      </c>
      <c r="C32" s="17">
        <v>912</v>
      </c>
      <c r="D32" s="16">
        <v>250</v>
      </c>
      <c r="E32" s="113">
        <v>1</v>
      </c>
      <c r="F32" s="179">
        <v>8</v>
      </c>
      <c r="G32" s="113">
        <v>0</v>
      </c>
      <c r="H32" s="113">
        <v>0</v>
      </c>
      <c r="I32" s="29">
        <v>1</v>
      </c>
      <c r="J32" s="29">
        <v>1</v>
      </c>
      <c r="K32" s="29" t="s">
        <v>316</v>
      </c>
      <c r="L32" s="113">
        <v>0</v>
      </c>
      <c r="M32" s="179"/>
      <c r="N32" s="22">
        <v>2</v>
      </c>
      <c r="O32" s="26">
        <v>1</v>
      </c>
      <c r="P32" s="50"/>
      <c r="Q32" s="54"/>
    </row>
    <row r="33" spans="1:19">
      <c r="A33" s="13" t="s">
        <v>82</v>
      </c>
      <c r="B33" s="2" t="s">
        <v>435</v>
      </c>
      <c r="C33" s="17">
        <v>151</v>
      </c>
      <c r="D33" s="16">
        <v>250</v>
      </c>
      <c r="E33" s="113">
        <v>0</v>
      </c>
      <c r="F33" s="179"/>
      <c r="G33" s="113">
        <v>0</v>
      </c>
      <c r="H33" s="113">
        <v>2</v>
      </c>
      <c r="I33" s="29">
        <v>0</v>
      </c>
      <c r="J33" s="29">
        <v>0</v>
      </c>
      <c r="K33" s="29">
        <v>1</v>
      </c>
      <c r="L33" s="113">
        <v>0</v>
      </c>
      <c r="M33" s="179"/>
      <c r="N33" s="22">
        <v>0</v>
      </c>
      <c r="O33" s="26">
        <v>0</v>
      </c>
      <c r="P33" s="50"/>
      <c r="Q33" s="54"/>
    </row>
    <row r="34" spans="1:19">
      <c r="A34" s="2" t="s">
        <v>84</v>
      </c>
      <c r="B34" s="2" t="s">
        <v>258</v>
      </c>
      <c r="C34" s="17">
        <v>999</v>
      </c>
      <c r="D34" s="16">
        <v>250</v>
      </c>
      <c r="E34" s="113">
        <v>1</v>
      </c>
      <c r="F34" s="179">
        <v>10</v>
      </c>
      <c r="G34" s="113">
        <v>1</v>
      </c>
      <c r="H34" s="113">
        <v>1</v>
      </c>
      <c r="I34" s="29">
        <v>1</v>
      </c>
      <c r="J34" s="29">
        <v>1</v>
      </c>
      <c r="K34" s="29" t="s">
        <v>316</v>
      </c>
      <c r="L34" s="113">
        <v>0</v>
      </c>
      <c r="M34" s="179"/>
      <c r="N34" s="22">
        <v>3</v>
      </c>
      <c r="O34" s="26">
        <v>2</v>
      </c>
      <c r="P34" s="50" t="s">
        <v>436</v>
      </c>
      <c r="Q34" s="54"/>
    </row>
    <row r="35" spans="1:19">
      <c r="A35" s="2" t="s">
        <v>88</v>
      </c>
      <c r="B35" s="2" t="s">
        <v>437</v>
      </c>
      <c r="C35" s="17">
        <v>630</v>
      </c>
      <c r="D35" s="16">
        <v>250</v>
      </c>
      <c r="E35" s="113">
        <v>1</v>
      </c>
      <c r="F35" s="179">
        <v>10</v>
      </c>
      <c r="G35" s="113">
        <v>0</v>
      </c>
      <c r="H35" s="113">
        <v>1</v>
      </c>
      <c r="I35" s="29">
        <v>1</v>
      </c>
      <c r="J35" s="29">
        <v>1</v>
      </c>
      <c r="K35" s="29" t="s">
        <v>316</v>
      </c>
      <c r="L35" s="113">
        <v>0</v>
      </c>
      <c r="M35" s="179"/>
      <c r="N35" s="22">
        <v>1</v>
      </c>
      <c r="O35" s="26">
        <v>0</v>
      </c>
      <c r="P35" s="50"/>
      <c r="Q35" s="54"/>
    </row>
    <row r="36" spans="1:19">
      <c r="A36" s="2" t="s">
        <v>353</v>
      </c>
      <c r="B36" s="2" t="s">
        <v>389</v>
      </c>
      <c r="C36" s="17">
        <v>322</v>
      </c>
      <c r="D36" s="16">
        <v>250</v>
      </c>
      <c r="E36" s="113">
        <v>0</v>
      </c>
      <c r="F36" s="179"/>
      <c r="G36" s="113">
        <v>0</v>
      </c>
      <c r="H36" s="113">
        <v>2</v>
      </c>
      <c r="I36" s="29">
        <v>0</v>
      </c>
      <c r="J36" s="29">
        <v>1</v>
      </c>
      <c r="K36" s="29">
        <v>0</v>
      </c>
      <c r="L36" s="113">
        <v>0</v>
      </c>
      <c r="M36" s="179"/>
      <c r="N36" s="22">
        <v>0</v>
      </c>
      <c r="O36" s="26">
        <v>1</v>
      </c>
      <c r="P36" s="50"/>
      <c r="Q36" s="54"/>
    </row>
    <row r="37" spans="1:19">
      <c r="A37" s="2" t="s">
        <v>90</v>
      </c>
      <c r="B37" s="2" t="s">
        <v>300</v>
      </c>
      <c r="C37" s="17">
        <v>333</v>
      </c>
      <c r="D37" s="16">
        <v>250</v>
      </c>
      <c r="E37" s="113">
        <v>1</v>
      </c>
      <c r="F37" s="179" t="s">
        <v>438</v>
      </c>
      <c r="G37" s="113">
        <v>0</v>
      </c>
      <c r="H37" s="113">
        <v>2</v>
      </c>
      <c r="I37" s="29">
        <v>0</v>
      </c>
      <c r="J37" s="29">
        <v>1</v>
      </c>
      <c r="K37" s="29">
        <v>0</v>
      </c>
      <c r="L37" s="113">
        <v>1</v>
      </c>
      <c r="M37" s="179">
        <v>8</v>
      </c>
      <c r="N37" s="22">
        <v>1</v>
      </c>
      <c r="O37" s="26">
        <v>2</v>
      </c>
      <c r="P37" s="50"/>
      <c r="Q37" s="54"/>
    </row>
    <row r="38" spans="1:19">
      <c r="A38" s="2"/>
      <c r="B38" s="7" t="s">
        <v>95</v>
      </c>
      <c r="C38" s="17"/>
      <c r="D38" s="16"/>
      <c r="E38" s="113"/>
      <c r="F38" s="179"/>
      <c r="G38" s="113"/>
      <c r="H38" s="113"/>
      <c r="I38" s="30"/>
      <c r="J38" s="32"/>
      <c r="K38" s="32"/>
      <c r="L38" s="17"/>
      <c r="M38" s="17"/>
      <c r="N38" s="17"/>
      <c r="O38" s="17"/>
      <c r="P38" s="50">
        <f>(SUM(E30:E37)+SUM(G30:G37))/(SUM(I30:I37)+SUM(J30:J37))</f>
        <v>0.76923076923076927</v>
      </c>
      <c r="Q38" s="54">
        <f>(SUM(E30:E37)+SUM(G30:G37)+SUM(H30:H37))/SUM(C30:C37)*1000</f>
        <v>4.3636363636363642</v>
      </c>
    </row>
    <row r="39" spans="1:19">
      <c r="A39" s="2" t="s">
        <v>94</v>
      </c>
      <c r="B39" s="2" t="s">
        <v>390</v>
      </c>
      <c r="C39" s="17">
        <v>1636</v>
      </c>
      <c r="D39" s="16">
        <v>250</v>
      </c>
      <c r="E39" s="113">
        <v>2</v>
      </c>
      <c r="F39" s="179" t="s">
        <v>439</v>
      </c>
      <c r="G39" s="113">
        <v>3</v>
      </c>
      <c r="H39" s="113">
        <v>6</v>
      </c>
      <c r="I39" s="34">
        <v>2</v>
      </c>
      <c r="J39" s="33">
        <v>2</v>
      </c>
      <c r="K39" s="33" t="s">
        <v>316</v>
      </c>
      <c r="L39" s="26">
        <v>0</v>
      </c>
      <c r="M39" s="180"/>
      <c r="N39" s="22">
        <v>2</v>
      </c>
      <c r="O39" s="26">
        <v>2</v>
      </c>
      <c r="P39" s="50"/>
      <c r="Q39" s="54"/>
    </row>
    <row r="40" spans="1:19">
      <c r="A40" s="2" t="s">
        <v>97</v>
      </c>
      <c r="B40" s="2" t="s">
        <v>98</v>
      </c>
      <c r="C40" s="17">
        <v>1008</v>
      </c>
      <c r="D40" s="16">
        <v>250</v>
      </c>
      <c r="E40" s="113">
        <v>1</v>
      </c>
      <c r="F40" s="179">
        <v>6</v>
      </c>
      <c r="G40" s="113">
        <v>1</v>
      </c>
      <c r="H40" s="113">
        <v>5</v>
      </c>
      <c r="I40" s="34">
        <v>1</v>
      </c>
      <c r="J40" s="33">
        <v>1</v>
      </c>
      <c r="K40" s="33" t="s">
        <v>316</v>
      </c>
      <c r="L40" s="26">
        <v>1</v>
      </c>
      <c r="M40" s="180">
        <v>10</v>
      </c>
      <c r="N40" s="22">
        <v>1</v>
      </c>
      <c r="O40" s="26">
        <v>4</v>
      </c>
      <c r="P40" s="50"/>
      <c r="Q40" s="54"/>
    </row>
    <row r="41" spans="1:19">
      <c r="A41" s="2" t="s">
        <v>103</v>
      </c>
      <c r="B41" s="2" t="s">
        <v>391</v>
      </c>
      <c r="C41" s="17">
        <v>818</v>
      </c>
      <c r="D41" s="16">
        <v>250</v>
      </c>
      <c r="E41" s="113">
        <v>1</v>
      </c>
      <c r="F41" s="179">
        <v>10</v>
      </c>
      <c r="G41" s="113">
        <v>1</v>
      </c>
      <c r="H41" s="113">
        <v>4</v>
      </c>
      <c r="I41" s="34">
        <v>1</v>
      </c>
      <c r="J41" s="33">
        <v>1</v>
      </c>
      <c r="K41" s="33" t="s">
        <v>316</v>
      </c>
      <c r="L41" s="26">
        <v>0</v>
      </c>
      <c r="M41" s="180"/>
      <c r="N41" s="22">
        <v>1</v>
      </c>
      <c r="O41" s="26">
        <v>0</v>
      </c>
      <c r="P41" s="50"/>
      <c r="Q41" s="54"/>
    </row>
    <row r="42" spans="1:19">
      <c r="A42" s="2" t="s">
        <v>105</v>
      </c>
      <c r="B42" s="2" t="s">
        <v>106</v>
      </c>
      <c r="C42" s="17">
        <v>575</v>
      </c>
      <c r="D42" s="16">
        <v>250</v>
      </c>
      <c r="E42" s="113">
        <v>0</v>
      </c>
      <c r="F42" s="179"/>
      <c r="G42" s="113">
        <v>2</v>
      </c>
      <c r="H42" s="113">
        <v>3</v>
      </c>
      <c r="I42" s="34">
        <v>0</v>
      </c>
      <c r="J42" s="33">
        <v>1</v>
      </c>
      <c r="K42" s="33" t="s">
        <v>316</v>
      </c>
      <c r="L42" s="26">
        <v>0</v>
      </c>
      <c r="M42" s="180"/>
      <c r="N42" s="22">
        <v>1</v>
      </c>
      <c r="O42" s="26">
        <v>0</v>
      </c>
      <c r="P42" s="50" t="s">
        <v>440</v>
      </c>
      <c r="Q42" s="54"/>
    </row>
    <row r="43" spans="1:19">
      <c r="A43" s="2" t="s">
        <v>107</v>
      </c>
      <c r="B43" s="2" t="s">
        <v>441</v>
      </c>
      <c r="C43" s="17">
        <v>60</v>
      </c>
      <c r="D43" s="16">
        <v>250</v>
      </c>
      <c r="E43" s="113">
        <v>0</v>
      </c>
      <c r="F43" s="179"/>
      <c r="G43" s="113">
        <v>0</v>
      </c>
      <c r="H43" s="113">
        <v>1</v>
      </c>
      <c r="I43" s="34">
        <v>0</v>
      </c>
      <c r="J43" s="33">
        <v>0</v>
      </c>
      <c r="K43" s="33">
        <v>1</v>
      </c>
      <c r="L43" s="26">
        <v>0</v>
      </c>
      <c r="M43" s="180"/>
      <c r="N43" s="22">
        <v>0</v>
      </c>
      <c r="O43" s="26">
        <v>0</v>
      </c>
      <c r="P43" s="50"/>
      <c r="Q43" s="54"/>
      <c r="R43" s="61" t="s">
        <v>442</v>
      </c>
      <c r="S43" s="61"/>
    </row>
    <row r="44" spans="1:19">
      <c r="A44" s="2" t="s">
        <v>109</v>
      </c>
      <c r="B44" s="2" t="s">
        <v>110</v>
      </c>
      <c r="C44" s="17">
        <v>1033</v>
      </c>
      <c r="D44" s="16">
        <v>250</v>
      </c>
      <c r="E44" s="113">
        <v>1</v>
      </c>
      <c r="F44" s="179">
        <v>10</v>
      </c>
      <c r="G44" s="113">
        <v>2</v>
      </c>
      <c r="H44" s="113">
        <v>3</v>
      </c>
      <c r="I44" s="34">
        <v>1</v>
      </c>
      <c r="J44" s="33">
        <v>1</v>
      </c>
      <c r="K44" s="33" t="s">
        <v>316</v>
      </c>
      <c r="L44" s="26">
        <v>0</v>
      </c>
      <c r="M44" s="180"/>
      <c r="N44" s="22">
        <v>1</v>
      </c>
      <c r="O44" s="26">
        <v>2</v>
      </c>
      <c r="P44" s="50"/>
      <c r="Q44" s="54"/>
    </row>
    <row r="45" spans="1:19">
      <c r="A45" s="2" t="s">
        <v>230</v>
      </c>
      <c r="B45" s="2" t="s">
        <v>306</v>
      </c>
      <c r="C45" s="17">
        <v>303</v>
      </c>
      <c r="D45" s="16">
        <v>250</v>
      </c>
      <c r="E45" s="113">
        <v>0</v>
      </c>
      <c r="F45" s="179"/>
      <c r="G45" s="113">
        <v>1</v>
      </c>
      <c r="H45" s="113">
        <v>0</v>
      </c>
      <c r="I45" s="34">
        <v>0</v>
      </c>
      <c r="J45" s="33">
        <v>1</v>
      </c>
      <c r="K45" s="33">
        <v>0</v>
      </c>
      <c r="L45" s="26">
        <v>1</v>
      </c>
      <c r="M45" s="180">
        <v>8</v>
      </c>
      <c r="N45" s="22">
        <v>0</v>
      </c>
      <c r="O45" s="26">
        <v>0</v>
      </c>
      <c r="P45" s="50"/>
      <c r="Q45" s="54"/>
    </row>
    <row r="46" spans="1:19">
      <c r="A46" s="2" t="s">
        <v>111</v>
      </c>
      <c r="B46" s="2" t="s">
        <v>443</v>
      </c>
      <c r="C46" s="17">
        <v>32</v>
      </c>
      <c r="D46" s="16">
        <v>250</v>
      </c>
      <c r="E46" s="113">
        <v>0</v>
      </c>
      <c r="F46" s="179"/>
      <c r="G46" s="113">
        <v>0</v>
      </c>
      <c r="H46" s="113">
        <v>0</v>
      </c>
      <c r="I46" s="34">
        <v>0</v>
      </c>
      <c r="J46" s="33">
        <v>0</v>
      </c>
      <c r="K46" s="33">
        <v>1</v>
      </c>
      <c r="L46" s="26">
        <v>0</v>
      </c>
      <c r="M46" s="180"/>
      <c r="N46" s="22">
        <v>0</v>
      </c>
      <c r="O46" s="26">
        <v>0</v>
      </c>
      <c r="P46" s="50"/>
      <c r="Q46" s="54"/>
    </row>
    <row r="47" spans="1:19">
      <c r="A47" s="2"/>
      <c r="B47" s="7" t="s">
        <v>118</v>
      </c>
      <c r="C47" s="17"/>
      <c r="D47" s="16"/>
      <c r="E47" s="113"/>
      <c r="F47" s="113"/>
      <c r="G47" s="113"/>
      <c r="H47" s="113"/>
      <c r="I47" s="113"/>
      <c r="J47" s="113"/>
      <c r="K47" s="113"/>
      <c r="L47" s="17"/>
      <c r="M47" s="17"/>
      <c r="N47" s="17"/>
      <c r="O47" s="17"/>
      <c r="P47" s="50">
        <f>(SUM(E39:E46)+SUM(G39:G46))/(SUM(I39:I46)+SUM(J39:J46))</f>
        <v>1.25</v>
      </c>
      <c r="Q47" s="54">
        <f>(SUM(E39:E46)+SUM(G39:G46)+SUM(H39:H46))/SUM(C39:C46)*1000</f>
        <v>6.7703568161024705</v>
      </c>
    </row>
    <row r="48" spans="1:19">
      <c r="A48" s="2" t="s">
        <v>117</v>
      </c>
      <c r="B48" s="2" t="s">
        <v>394</v>
      </c>
      <c r="C48" s="17">
        <v>317</v>
      </c>
      <c r="D48" s="16">
        <v>250</v>
      </c>
      <c r="E48" s="113">
        <v>0</v>
      </c>
      <c r="F48" s="179"/>
      <c r="G48" s="113">
        <v>0</v>
      </c>
      <c r="H48" s="113">
        <v>0</v>
      </c>
      <c r="I48" s="34">
        <v>0</v>
      </c>
      <c r="J48" s="33">
        <v>1</v>
      </c>
      <c r="K48" s="33">
        <v>0</v>
      </c>
      <c r="L48" s="26">
        <v>0</v>
      </c>
      <c r="M48" s="180"/>
      <c r="N48" s="22">
        <v>1</v>
      </c>
      <c r="O48" s="26">
        <v>0</v>
      </c>
      <c r="P48" s="50"/>
      <c r="Q48" s="54"/>
    </row>
    <row r="49" spans="1:17">
      <c r="A49" s="2" t="s">
        <v>120</v>
      </c>
      <c r="B49" s="2" t="s">
        <v>121</v>
      </c>
      <c r="C49" s="17">
        <v>1224</v>
      </c>
      <c r="D49" s="16">
        <v>250</v>
      </c>
      <c r="E49" s="113">
        <v>2</v>
      </c>
      <c r="F49" s="179" t="s">
        <v>444</v>
      </c>
      <c r="G49" s="113">
        <v>1</v>
      </c>
      <c r="H49" s="113">
        <v>3</v>
      </c>
      <c r="I49" s="34">
        <v>2</v>
      </c>
      <c r="J49" s="33">
        <v>1</v>
      </c>
      <c r="K49" s="33" t="s">
        <v>316</v>
      </c>
      <c r="L49" s="26">
        <v>1</v>
      </c>
      <c r="M49" s="180">
        <v>8</v>
      </c>
      <c r="N49" s="22">
        <v>1</v>
      </c>
      <c r="O49" s="26">
        <v>5</v>
      </c>
      <c r="P49" s="50"/>
      <c r="Q49" s="54"/>
    </row>
    <row r="50" spans="1:17">
      <c r="A50" s="2" t="s">
        <v>122</v>
      </c>
      <c r="B50" s="2" t="s">
        <v>262</v>
      </c>
      <c r="C50" s="17">
        <v>358</v>
      </c>
      <c r="D50" s="16">
        <v>250</v>
      </c>
      <c r="E50" s="113">
        <v>1</v>
      </c>
      <c r="F50" s="179">
        <v>7</v>
      </c>
      <c r="G50" s="113">
        <v>0</v>
      </c>
      <c r="H50" s="113">
        <v>0</v>
      </c>
      <c r="I50" s="34">
        <v>1</v>
      </c>
      <c r="J50" s="33">
        <v>0</v>
      </c>
      <c r="K50" s="33">
        <v>0</v>
      </c>
      <c r="L50" s="26">
        <v>0</v>
      </c>
      <c r="M50" s="180"/>
      <c r="N50" s="22">
        <v>1</v>
      </c>
      <c r="O50" s="26">
        <v>1</v>
      </c>
      <c r="P50" s="50"/>
      <c r="Q50" s="54"/>
    </row>
    <row r="51" spans="1:17">
      <c r="A51" s="2" t="s">
        <v>128</v>
      </c>
      <c r="B51" s="2" t="s">
        <v>445</v>
      </c>
      <c r="C51" s="17">
        <v>735</v>
      </c>
      <c r="D51" s="16">
        <v>250</v>
      </c>
      <c r="E51" s="113">
        <v>0</v>
      </c>
      <c r="F51" s="179"/>
      <c r="G51" s="113">
        <v>1</v>
      </c>
      <c r="H51" s="113">
        <v>2</v>
      </c>
      <c r="I51" s="34">
        <v>1</v>
      </c>
      <c r="J51" s="33">
        <v>1</v>
      </c>
      <c r="K51" s="33" t="s">
        <v>316</v>
      </c>
      <c r="L51" s="26">
        <v>1</v>
      </c>
      <c r="M51" s="180">
        <v>7</v>
      </c>
      <c r="N51" s="22">
        <v>1</v>
      </c>
      <c r="O51" s="26">
        <v>0</v>
      </c>
      <c r="P51" s="50"/>
      <c r="Q51" s="54"/>
    </row>
    <row r="52" spans="1:17">
      <c r="A52" s="2" t="s">
        <v>132</v>
      </c>
      <c r="B52" s="2" t="s">
        <v>133</v>
      </c>
      <c r="C52" s="17">
        <v>357</v>
      </c>
      <c r="D52" s="16">
        <v>250</v>
      </c>
      <c r="E52" s="113">
        <v>0</v>
      </c>
      <c r="F52" s="179"/>
      <c r="G52" s="113">
        <v>0</v>
      </c>
      <c r="H52" s="113">
        <v>1</v>
      </c>
      <c r="I52" s="34">
        <v>1</v>
      </c>
      <c r="J52" s="33">
        <v>0</v>
      </c>
      <c r="K52" s="33">
        <v>0</v>
      </c>
      <c r="L52" s="26">
        <v>0</v>
      </c>
      <c r="M52" s="180"/>
      <c r="N52" s="22">
        <v>0</v>
      </c>
      <c r="O52" s="26">
        <v>4</v>
      </c>
      <c r="P52" s="50"/>
      <c r="Q52" s="54"/>
    </row>
    <row r="53" spans="1:17">
      <c r="A53" s="2" t="s">
        <v>134</v>
      </c>
      <c r="B53" s="2" t="s">
        <v>135</v>
      </c>
      <c r="C53" s="17">
        <v>507</v>
      </c>
      <c r="D53" s="16">
        <v>250</v>
      </c>
      <c r="E53" s="113">
        <v>0</v>
      </c>
      <c r="F53" s="179"/>
      <c r="G53" s="113">
        <v>1</v>
      </c>
      <c r="H53" s="113">
        <v>0</v>
      </c>
      <c r="I53" s="34">
        <v>0</v>
      </c>
      <c r="J53" s="33">
        <v>1</v>
      </c>
      <c r="K53" s="33" t="s">
        <v>316</v>
      </c>
      <c r="L53" s="26">
        <v>0</v>
      </c>
      <c r="M53" s="180"/>
      <c r="N53" s="22">
        <v>1</v>
      </c>
      <c r="O53" s="26">
        <v>2</v>
      </c>
      <c r="P53" s="50"/>
      <c r="Q53" s="54"/>
    </row>
    <row r="54" spans="1:17">
      <c r="A54" s="2" t="s">
        <v>136</v>
      </c>
      <c r="B54" s="2" t="s">
        <v>396</v>
      </c>
      <c r="C54" s="6">
        <v>306</v>
      </c>
      <c r="D54" s="16">
        <v>250</v>
      </c>
      <c r="E54" s="113">
        <v>0</v>
      </c>
      <c r="F54" s="179"/>
      <c r="G54" s="113">
        <v>0</v>
      </c>
      <c r="H54" s="113">
        <v>0</v>
      </c>
      <c r="I54" s="29">
        <v>1</v>
      </c>
      <c r="J54" s="29">
        <v>0</v>
      </c>
      <c r="K54" s="29">
        <v>0</v>
      </c>
      <c r="L54" s="113">
        <v>0</v>
      </c>
      <c r="M54" s="179"/>
      <c r="N54" s="113">
        <v>0</v>
      </c>
      <c r="O54" s="22">
        <v>0</v>
      </c>
      <c r="P54" s="50"/>
      <c r="Q54" s="54"/>
    </row>
    <row r="55" spans="1:17">
      <c r="A55" s="2" t="s">
        <v>140</v>
      </c>
      <c r="B55" s="2" t="s">
        <v>446</v>
      </c>
      <c r="C55" s="6">
        <v>22</v>
      </c>
      <c r="D55" s="16">
        <v>250</v>
      </c>
      <c r="E55" s="113">
        <v>0</v>
      </c>
      <c r="F55" s="179"/>
      <c r="G55" s="113">
        <v>0</v>
      </c>
      <c r="H55" s="113">
        <v>0</v>
      </c>
      <c r="I55" s="29">
        <v>0</v>
      </c>
      <c r="J55" s="29">
        <v>0</v>
      </c>
      <c r="K55" s="29">
        <v>1</v>
      </c>
      <c r="L55" s="113">
        <v>0</v>
      </c>
      <c r="M55" s="179"/>
      <c r="N55" s="113">
        <v>0</v>
      </c>
      <c r="O55" s="22">
        <v>0</v>
      </c>
      <c r="P55" s="50" t="s">
        <v>357</v>
      </c>
      <c r="Q55" s="54"/>
    </row>
    <row r="56" spans="1:17">
      <c r="A56" s="13" t="s">
        <v>142</v>
      </c>
      <c r="B56" s="2" t="s">
        <v>360</v>
      </c>
      <c r="C56" s="6">
        <v>321</v>
      </c>
      <c r="D56" s="16">
        <v>250</v>
      </c>
      <c r="E56" s="113">
        <v>1</v>
      </c>
      <c r="F56" s="179">
        <v>10</v>
      </c>
      <c r="G56" s="113">
        <v>0</v>
      </c>
      <c r="H56" s="113">
        <v>0</v>
      </c>
      <c r="I56" s="29">
        <v>1</v>
      </c>
      <c r="J56" s="29">
        <v>0</v>
      </c>
      <c r="K56" s="29">
        <v>0</v>
      </c>
      <c r="L56" s="113">
        <v>0</v>
      </c>
      <c r="M56" s="179"/>
      <c r="N56" s="113">
        <v>1</v>
      </c>
      <c r="O56" s="22">
        <v>2</v>
      </c>
      <c r="P56" s="50"/>
      <c r="Q56" s="54"/>
    </row>
    <row r="57" spans="1:17">
      <c r="A57" s="13" t="s">
        <v>144</v>
      </c>
      <c r="B57" s="2" t="s">
        <v>145</v>
      </c>
      <c r="C57" s="6">
        <v>555</v>
      </c>
      <c r="D57" s="16">
        <v>250</v>
      </c>
      <c r="E57" s="113">
        <v>1</v>
      </c>
      <c r="F57" s="179">
        <v>2</v>
      </c>
      <c r="G57" s="113">
        <v>0</v>
      </c>
      <c r="H57" s="113">
        <v>1</v>
      </c>
      <c r="I57" s="29">
        <v>0</v>
      </c>
      <c r="J57" s="29">
        <v>1</v>
      </c>
      <c r="K57" s="29" t="s">
        <v>316</v>
      </c>
      <c r="L57" s="113">
        <v>0</v>
      </c>
      <c r="M57" s="179"/>
      <c r="N57" s="113">
        <v>1</v>
      </c>
      <c r="O57" s="22">
        <v>2</v>
      </c>
      <c r="P57" s="50"/>
      <c r="Q57" s="54"/>
    </row>
    <row r="58" spans="1:17">
      <c r="A58" s="2" t="s">
        <v>146</v>
      </c>
      <c r="B58" s="2" t="s">
        <v>147</v>
      </c>
      <c r="C58" s="6">
        <v>992</v>
      </c>
      <c r="D58" s="16">
        <v>250</v>
      </c>
      <c r="E58" s="113">
        <v>1</v>
      </c>
      <c r="F58" s="179">
        <v>6</v>
      </c>
      <c r="G58" s="113">
        <v>1</v>
      </c>
      <c r="H58" s="113">
        <v>1</v>
      </c>
      <c r="I58" s="29">
        <v>1</v>
      </c>
      <c r="J58" s="29">
        <v>1</v>
      </c>
      <c r="K58" s="29" t="s">
        <v>316</v>
      </c>
      <c r="L58" s="113">
        <v>1</v>
      </c>
      <c r="M58" s="179" t="s">
        <v>447</v>
      </c>
      <c r="N58" s="113">
        <v>2</v>
      </c>
      <c r="O58" s="22">
        <v>0</v>
      </c>
      <c r="P58" s="50"/>
      <c r="Q58" s="54"/>
    </row>
    <row r="59" spans="1:17">
      <c r="A59" s="13" t="s">
        <v>148</v>
      </c>
      <c r="B59" s="2" t="s">
        <v>149</v>
      </c>
      <c r="C59" s="6">
        <v>304</v>
      </c>
      <c r="D59" s="16">
        <v>250</v>
      </c>
      <c r="E59" s="113">
        <v>0</v>
      </c>
      <c r="F59" s="179"/>
      <c r="G59" s="113">
        <v>1</v>
      </c>
      <c r="H59" s="113">
        <v>0</v>
      </c>
      <c r="I59" s="29">
        <v>0</v>
      </c>
      <c r="J59" s="29">
        <v>1</v>
      </c>
      <c r="K59" s="29">
        <v>0</v>
      </c>
      <c r="L59" s="113">
        <v>0</v>
      </c>
      <c r="M59" s="179"/>
      <c r="N59" s="113">
        <v>1</v>
      </c>
      <c r="O59" s="22">
        <v>1</v>
      </c>
      <c r="P59" s="50"/>
      <c r="Q59" s="54"/>
    </row>
    <row r="60" spans="1:17">
      <c r="A60" s="13" t="s">
        <v>150</v>
      </c>
      <c r="B60" s="2" t="s">
        <v>151</v>
      </c>
      <c r="C60" s="6">
        <v>583</v>
      </c>
      <c r="D60" s="16">
        <v>250</v>
      </c>
      <c r="E60" s="113">
        <v>0</v>
      </c>
      <c r="F60" s="179"/>
      <c r="G60" s="113">
        <v>1</v>
      </c>
      <c r="H60" s="113">
        <v>2</v>
      </c>
      <c r="I60" s="29">
        <v>0</v>
      </c>
      <c r="J60" s="29">
        <v>1</v>
      </c>
      <c r="K60" s="29" t="s">
        <v>316</v>
      </c>
      <c r="L60" s="113">
        <v>1</v>
      </c>
      <c r="M60" s="179">
        <v>4</v>
      </c>
      <c r="N60" s="113">
        <v>1</v>
      </c>
      <c r="O60" s="22">
        <v>2</v>
      </c>
      <c r="P60" s="50"/>
      <c r="Q60" s="54"/>
    </row>
    <row r="61" spans="1:17">
      <c r="A61" s="13" t="s">
        <v>152</v>
      </c>
      <c r="B61" s="2" t="s">
        <v>153</v>
      </c>
      <c r="C61" s="6">
        <v>20</v>
      </c>
      <c r="D61" s="16">
        <v>250</v>
      </c>
      <c r="E61" s="113">
        <v>0</v>
      </c>
      <c r="F61" s="179"/>
      <c r="G61" s="113">
        <v>0</v>
      </c>
      <c r="H61" s="113">
        <v>0</v>
      </c>
      <c r="I61" s="29">
        <v>0</v>
      </c>
      <c r="J61" s="29">
        <v>0</v>
      </c>
      <c r="K61" s="29">
        <v>1</v>
      </c>
      <c r="L61" s="113">
        <v>0</v>
      </c>
      <c r="M61" s="179"/>
      <c r="N61" s="113">
        <v>0</v>
      </c>
      <c r="O61" s="22">
        <v>0</v>
      </c>
      <c r="P61" s="50"/>
      <c r="Q61" s="54"/>
    </row>
    <row r="62" spans="1:17">
      <c r="A62" s="13" t="s">
        <v>398</v>
      </c>
      <c r="B62" s="2" t="s">
        <v>399</v>
      </c>
      <c r="C62" s="6">
        <v>20</v>
      </c>
      <c r="D62" s="16">
        <v>250</v>
      </c>
      <c r="E62" s="113">
        <v>0</v>
      </c>
      <c r="F62" s="179"/>
      <c r="G62" s="113">
        <v>0</v>
      </c>
      <c r="H62" s="113">
        <v>0</v>
      </c>
      <c r="I62" s="29">
        <v>0</v>
      </c>
      <c r="J62" s="29">
        <v>0</v>
      </c>
      <c r="K62" s="29">
        <v>1</v>
      </c>
      <c r="L62" s="113">
        <v>0</v>
      </c>
      <c r="M62" s="179"/>
      <c r="N62" s="113">
        <v>0</v>
      </c>
      <c r="O62" s="22">
        <v>0</v>
      </c>
      <c r="P62" s="50"/>
      <c r="Q62" s="54"/>
    </row>
    <row r="63" spans="1:17">
      <c r="A63" s="13" t="s">
        <v>328</v>
      </c>
      <c r="B63" s="2" t="s">
        <v>448</v>
      </c>
      <c r="C63" s="6">
        <v>85</v>
      </c>
      <c r="D63" s="16">
        <v>250</v>
      </c>
      <c r="E63" s="113">
        <v>0</v>
      </c>
      <c r="F63" s="179"/>
      <c r="G63" s="113">
        <v>0</v>
      </c>
      <c r="H63" s="113">
        <v>0</v>
      </c>
      <c r="I63" s="29">
        <v>0</v>
      </c>
      <c r="J63" s="29">
        <v>0</v>
      </c>
      <c r="K63" s="29">
        <v>1</v>
      </c>
      <c r="L63" s="113">
        <v>0</v>
      </c>
      <c r="M63" s="179"/>
      <c r="N63" s="113">
        <v>0</v>
      </c>
      <c r="O63" s="22">
        <v>0</v>
      </c>
      <c r="P63" s="50"/>
      <c r="Q63" s="54"/>
    </row>
    <row r="64" spans="1:17">
      <c r="A64" s="2"/>
      <c r="B64" s="24" t="s">
        <v>157</v>
      </c>
      <c r="C64" s="15"/>
      <c r="D64" s="16"/>
      <c r="E64" s="113"/>
      <c r="F64" s="179"/>
      <c r="G64" s="113"/>
      <c r="H64" s="113"/>
      <c r="I64" s="30"/>
      <c r="J64" s="30"/>
      <c r="K64" s="30"/>
      <c r="L64" s="41"/>
      <c r="M64" s="41"/>
      <c r="N64" s="41"/>
      <c r="O64" s="11"/>
      <c r="P64" s="50">
        <f>(SUM(E48:E63)+SUM(G48:G63))/(SUM(I48:I63)+SUM(J48:J63))</f>
        <v>0.75</v>
      </c>
      <c r="Q64" s="54">
        <f>(SUM(E48:E63)+SUM(G48:G63)+SUM(H48:H63))/SUM(C48:C63)*1000</f>
        <v>3.2806441992245747</v>
      </c>
    </row>
    <row r="65" spans="1:17">
      <c r="A65" s="13" t="s">
        <v>156</v>
      </c>
      <c r="B65" s="2" t="s">
        <v>158</v>
      </c>
      <c r="C65" s="17">
        <v>834</v>
      </c>
      <c r="D65" s="16">
        <v>250</v>
      </c>
      <c r="E65" s="113">
        <v>1</v>
      </c>
      <c r="F65" s="179">
        <v>11</v>
      </c>
      <c r="G65" s="113">
        <v>1</v>
      </c>
      <c r="H65" s="113">
        <v>1</v>
      </c>
      <c r="I65" s="29">
        <v>1</v>
      </c>
      <c r="J65" s="34">
        <v>1</v>
      </c>
      <c r="K65" s="33" t="s">
        <v>316</v>
      </c>
      <c r="L65" s="26">
        <v>1</v>
      </c>
      <c r="M65" s="180">
        <v>12</v>
      </c>
      <c r="N65" s="22">
        <v>1</v>
      </c>
      <c r="O65" s="26">
        <v>1</v>
      </c>
      <c r="P65" s="50"/>
      <c r="Q65" s="54"/>
    </row>
    <row r="66" spans="1:17">
      <c r="A66" s="13" t="s">
        <v>161</v>
      </c>
      <c r="B66" s="2" t="s">
        <v>162</v>
      </c>
      <c r="C66" s="17">
        <v>557</v>
      </c>
      <c r="D66" s="16">
        <v>250</v>
      </c>
      <c r="E66" s="113">
        <v>0</v>
      </c>
      <c r="F66" s="179"/>
      <c r="G66" s="113">
        <v>1</v>
      </c>
      <c r="H66" s="113">
        <v>0</v>
      </c>
      <c r="I66" s="29">
        <v>0</v>
      </c>
      <c r="J66" s="34">
        <v>1</v>
      </c>
      <c r="K66" s="33" t="s">
        <v>316</v>
      </c>
      <c r="L66" s="26">
        <v>0</v>
      </c>
      <c r="M66" s="180"/>
      <c r="N66" s="22">
        <v>0</v>
      </c>
      <c r="O66" s="26">
        <v>2</v>
      </c>
      <c r="P66" s="50"/>
      <c r="Q66" s="54"/>
    </row>
    <row r="67" spans="1:17">
      <c r="A67" s="13" t="s">
        <v>163</v>
      </c>
      <c r="B67" s="2" t="s">
        <v>307</v>
      </c>
      <c r="C67" s="17">
        <v>1240</v>
      </c>
      <c r="D67" s="16">
        <v>250</v>
      </c>
      <c r="E67" s="113">
        <v>1</v>
      </c>
      <c r="F67" s="179">
        <v>5</v>
      </c>
      <c r="G67" s="113">
        <v>1</v>
      </c>
      <c r="H67" s="113">
        <v>5</v>
      </c>
      <c r="I67" s="29">
        <v>2</v>
      </c>
      <c r="J67" s="34">
        <v>1</v>
      </c>
      <c r="K67" s="33" t="s">
        <v>316</v>
      </c>
      <c r="L67" s="26">
        <v>1</v>
      </c>
      <c r="M67" s="180">
        <v>8</v>
      </c>
      <c r="N67" s="22">
        <v>1</v>
      </c>
      <c r="O67" s="26">
        <v>2</v>
      </c>
      <c r="P67" s="50" t="s">
        <v>366</v>
      </c>
      <c r="Q67" s="54"/>
    </row>
    <row r="68" spans="1:17">
      <c r="A68" s="13" t="s">
        <v>401</v>
      </c>
      <c r="B68" s="2" t="s">
        <v>449</v>
      </c>
      <c r="C68" s="17">
        <v>123</v>
      </c>
      <c r="D68" s="16">
        <v>250</v>
      </c>
      <c r="E68" s="113">
        <v>0</v>
      </c>
      <c r="F68" s="179"/>
      <c r="G68" s="113">
        <v>0</v>
      </c>
      <c r="H68" s="113">
        <v>0</v>
      </c>
      <c r="I68" s="29">
        <v>0</v>
      </c>
      <c r="J68" s="34">
        <v>0</v>
      </c>
      <c r="K68" s="33">
        <v>1</v>
      </c>
      <c r="L68" s="26">
        <v>0</v>
      </c>
      <c r="M68" s="181"/>
      <c r="N68" s="22">
        <v>0</v>
      </c>
      <c r="O68" s="26">
        <v>0</v>
      </c>
      <c r="P68" s="50"/>
      <c r="Q68" s="54"/>
    </row>
    <row r="69" spans="1:17">
      <c r="A69" s="13"/>
      <c r="B69" s="7" t="s">
        <v>166</v>
      </c>
      <c r="C69" s="17"/>
      <c r="D69" s="16"/>
      <c r="E69" s="113"/>
      <c r="F69" s="179"/>
      <c r="G69" s="113"/>
      <c r="H69" s="113"/>
      <c r="I69" s="30"/>
      <c r="J69" s="32"/>
      <c r="K69" s="32"/>
      <c r="L69" s="17"/>
      <c r="M69" s="17"/>
      <c r="N69" s="17"/>
      <c r="O69" s="17"/>
      <c r="P69" s="50">
        <f>(SUM(E65:E68)+SUM(G65:G68))/(SUM(I65:I68)+SUM(J65:J68))</f>
        <v>0.83333333333333337</v>
      </c>
      <c r="Q69" s="54">
        <f>(SUM(E65:E68)+SUM(G65:G68)+SUM(H65:H68))/SUM(C65:C68)*1000</f>
        <v>3.9941902687000725</v>
      </c>
    </row>
    <row r="70" spans="1:17">
      <c r="A70" s="13" t="s">
        <v>165</v>
      </c>
      <c r="B70" s="2" t="s">
        <v>167</v>
      </c>
      <c r="C70" s="17">
        <v>988</v>
      </c>
      <c r="D70" s="16">
        <v>250</v>
      </c>
      <c r="E70" s="113">
        <v>1</v>
      </c>
      <c r="F70" s="179">
        <v>8</v>
      </c>
      <c r="G70" s="113">
        <v>0</v>
      </c>
      <c r="H70" s="113">
        <v>4</v>
      </c>
      <c r="I70" s="29">
        <v>1</v>
      </c>
      <c r="J70" s="34">
        <v>1</v>
      </c>
      <c r="K70" s="33" t="s">
        <v>316</v>
      </c>
      <c r="L70" s="26">
        <v>0</v>
      </c>
      <c r="M70" s="180"/>
      <c r="N70" s="22">
        <v>2</v>
      </c>
      <c r="O70" s="26">
        <v>2</v>
      </c>
      <c r="P70" s="50"/>
      <c r="Q70" s="54"/>
    </row>
    <row r="71" spans="1:17">
      <c r="A71" s="13" t="s">
        <v>450</v>
      </c>
      <c r="B71" s="2" t="s">
        <v>451</v>
      </c>
      <c r="C71" s="17">
        <v>24</v>
      </c>
      <c r="D71" s="16">
        <v>250</v>
      </c>
      <c r="E71" s="113">
        <v>0</v>
      </c>
      <c r="F71" s="179"/>
      <c r="G71" s="113">
        <v>0</v>
      </c>
      <c r="H71" s="113">
        <v>0</v>
      </c>
      <c r="I71" s="29">
        <v>0</v>
      </c>
      <c r="J71" s="34">
        <v>0</v>
      </c>
      <c r="K71" s="33">
        <v>1</v>
      </c>
      <c r="L71" s="26">
        <v>0</v>
      </c>
      <c r="M71" s="180"/>
      <c r="N71" s="22">
        <v>0</v>
      </c>
      <c r="O71" s="26">
        <v>0</v>
      </c>
      <c r="P71" s="50" t="s">
        <v>452</v>
      </c>
      <c r="Q71" s="54"/>
    </row>
    <row r="72" spans="1:17">
      <c r="A72" s="2" t="s">
        <v>168</v>
      </c>
      <c r="B72" s="2" t="s">
        <v>453</v>
      </c>
      <c r="C72" s="17">
        <v>919</v>
      </c>
      <c r="D72" s="16">
        <v>250</v>
      </c>
      <c r="E72" s="113">
        <v>1</v>
      </c>
      <c r="F72" s="179">
        <v>7</v>
      </c>
      <c r="G72" s="113">
        <v>1</v>
      </c>
      <c r="H72" s="113">
        <v>1</v>
      </c>
      <c r="I72" s="29">
        <v>1</v>
      </c>
      <c r="J72" s="34">
        <v>1</v>
      </c>
      <c r="K72" s="33" t="s">
        <v>316</v>
      </c>
      <c r="L72" s="26">
        <v>1</v>
      </c>
      <c r="M72" s="180">
        <v>8</v>
      </c>
      <c r="N72" s="22">
        <v>1</v>
      </c>
      <c r="O72" s="26">
        <v>1</v>
      </c>
      <c r="P72" s="50"/>
      <c r="Q72" s="54"/>
    </row>
    <row r="73" spans="1:17">
      <c r="A73" s="2"/>
      <c r="B73" s="7" t="s">
        <v>171</v>
      </c>
      <c r="C73" s="17"/>
      <c r="D73" s="16"/>
      <c r="E73" s="113"/>
      <c r="F73" s="179"/>
      <c r="G73" s="113"/>
      <c r="H73" s="113"/>
      <c r="I73" s="30"/>
      <c r="J73" s="32"/>
      <c r="K73" s="32"/>
      <c r="L73" s="17"/>
      <c r="M73" s="17"/>
      <c r="N73" s="17"/>
      <c r="O73" s="17"/>
      <c r="P73" s="50">
        <f>(SUM(E68:E72)+SUM(G68:G72))/(SUM(I68:I72)+SUM(J68:J72))</f>
        <v>0.75</v>
      </c>
      <c r="Q73" s="54">
        <f>(SUM(E70:E72)+SUM(G70:G72)+SUM(H70:H72))/SUM(C70:C72)*1000</f>
        <v>4.142931123770067</v>
      </c>
    </row>
    <row r="74" spans="1:17">
      <c r="A74" s="13" t="s">
        <v>170</v>
      </c>
      <c r="B74" s="2" t="s">
        <v>172</v>
      </c>
      <c r="C74" s="17">
        <v>1065</v>
      </c>
      <c r="D74" s="16">
        <v>250</v>
      </c>
      <c r="E74" s="113">
        <v>1</v>
      </c>
      <c r="F74" s="179">
        <v>6</v>
      </c>
      <c r="G74" s="113">
        <v>0</v>
      </c>
      <c r="H74" s="113">
        <v>1</v>
      </c>
      <c r="I74" s="29">
        <v>1</v>
      </c>
      <c r="J74" s="34">
        <v>1</v>
      </c>
      <c r="K74" s="33" t="s">
        <v>316</v>
      </c>
      <c r="L74" s="26">
        <v>0</v>
      </c>
      <c r="M74" s="180"/>
      <c r="N74" s="22">
        <v>1</v>
      </c>
      <c r="O74" s="26">
        <v>2</v>
      </c>
      <c r="P74" s="50"/>
      <c r="Q74" s="54"/>
    </row>
    <row r="75" spans="1:17">
      <c r="A75" s="13" t="s">
        <v>173</v>
      </c>
      <c r="B75" s="2" t="s">
        <v>174</v>
      </c>
      <c r="C75" s="17">
        <v>1915</v>
      </c>
      <c r="D75" s="16">
        <v>250</v>
      </c>
      <c r="E75" s="113">
        <v>2</v>
      </c>
      <c r="F75" s="179" t="s">
        <v>454</v>
      </c>
      <c r="G75" s="113">
        <v>2</v>
      </c>
      <c r="H75" s="113">
        <v>2</v>
      </c>
      <c r="I75" s="29">
        <v>2</v>
      </c>
      <c r="J75" s="34">
        <v>2</v>
      </c>
      <c r="K75" s="33" t="s">
        <v>316</v>
      </c>
      <c r="L75" s="26">
        <v>1</v>
      </c>
      <c r="M75" s="180">
        <v>7</v>
      </c>
      <c r="N75" s="22">
        <v>3</v>
      </c>
      <c r="O75" s="26">
        <v>4</v>
      </c>
      <c r="P75" s="50" t="s">
        <v>366</v>
      </c>
      <c r="Q75" s="54"/>
    </row>
    <row r="76" spans="1:17">
      <c r="A76" s="13"/>
      <c r="B76" s="7" t="s">
        <v>176</v>
      </c>
      <c r="C76" s="17"/>
      <c r="D76" s="16"/>
      <c r="E76" s="113"/>
      <c r="F76" s="179"/>
      <c r="G76" s="113"/>
      <c r="H76" s="113"/>
      <c r="I76" s="30"/>
      <c r="J76" s="32"/>
      <c r="K76" s="32"/>
      <c r="L76" s="17"/>
      <c r="M76" s="17"/>
      <c r="N76" s="17"/>
      <c r="O76" s="17"/>
      <c r="P76" s="50">
        <f>(SUM(E74:E75)+SUM(G74:G75))/(SUM(I74:I75)+SUM(J74:J75))</f>
        <v>0.83333333333333337</v>
      </c>
      <c r="Q76" s="54">
        <f>(SUM(E74:E75)+SUM(G74:G75)+SUM(H74:H75))/SUM(C74:C75)*1000</f>
        <v>2.6845637583892614</v>
      </c>
    </row>
    <row r="77" spans="1:17">
      <c r="A77" s="13" t="s">
        <v>175</v>
      </c>
      <c r="B77" s="2" t="s">
        <v>264</v>
      </c>
      <c r="C77" s="17">
        <v>1377</v>
      </c>
      <c r="D77" s="16">
        <v>250</v>
      </c>
      <c r="E77" s="113">
        <v>1</v>
      </c>
      <c r="F77" s="179">
        <v>8</v>
      </c>
      <c r="G77" s="113">
        <v>1</v>
      </c>
      <c r="H77" s="113">
        <v>4</v>
      </c>
      <c r="I77" s="29">
        <v>1</v>
      </c>
      <c r="J77" s="29">
        <v>2</v>
      </c>
      <c r="K77" s="29" t="s">
        <v>316</v>
      </c>
      <c r="L77" s="22">
        <v>0</v>
      </c>
      <c r="M77" s="179"/>
      <c r="N77" s="113">
        <v>1</v>
      </c>
      <c r="O77" s="22">
        <v>4</v>
      </c>
      <c r="P77" s="50" t="s">
        <v>368</v>
      </c>
      <c r="Q77" s="54"/>
    </row>
    <row r="78" spans="1:17">
      <c r="A78" s="13"/>
      <c r="B78" s="7" t="s">
        <v>179</v>
      </c>
      <c r="C78" s="17"/>
      <c r="D78" s="16"/>
      <c r="E78" s="113"/>
      <c r="F78" s="179"/>
      <c r="G78" s="113"/>
      <c r="H78" s="113"/>
      <c r="I78" s="29"/>
      <c r="J78" s="29"/>
      <c r="K78" s="29"/>
      <c r="L78" s="113"/>
      <c r="M78" s="179"/>
      <c r="N78" s="113"/>
      <c r="O78" s="22"/>
      <c r="P78" s="50">
        <f>(SUM(E77:E77)+SUM(G77:G77))/(SUM(I77:I77)+SUM(J77:J77))</f>
        <v>0.66666666666666663</v>
      </c>
      <c r="Q78" s="54">
        <f>(SUM(E77)+SUM(G77)+SUM(H77))/SUM(C77)*1000</f>
        <v>4.3572984749455346</v>
      </c>
    </row>
    <row r="79" spans="1:17">
      <c r="A79" s="13" t="s">
        <v>178</v>
      </c>
      <c r="B79" s="2" t="s">
        <v>403</v>
      </c>
      <c r="C79" s="17">
        <v>849</v>
      </c>
      <c r="D79" s="16">
        <v>250</v>
      </c>
      <c r="E79" s="113">
        <v>0</v>
      </c>
      <c r="F79" s="179"/>
      <c r="G79" s="113">
        <v>1</v>
      </c>
      <c r="H79" s="113">
        <v>0</v>
      </c>
      <c r="I79" s="29">
        <v>0</v>
      </c>
      <c r="J79" s="29">
        <v>2</v>
      </c>
      <c r="K79" s="29" t="s">
        <v>316</v>
      </c>
      <c r="L79" s="113">
        <v>2</v>
      </c>
      <c r="M79" s="179" t="s">
        <v>455</v>
      </c>
      <c r="N79" s="113">
        <v>0</v>
      </c>
      <c r="O79" s="22">
        <v>0</v>
      </c>
      <c r="P79" s="50"/>
      <c r="Q79" s="54"/>
    </row>
    <row r="80" spans="1:17">
      <c r="A80" s="13" t="s">
        <v>181</v>
      </c>
      <c r="B80" s="2" t="s">
        <v>456</v>
      </c>
      <c r="C80" s="17">
        <v>1029</v>
      </c>
      <c r="D80" s="16">
        <v>250</v>
      </c>
      <c r="E80" s="113">
        <v>1</v>
      </c>
      <c r="F80" s="179">
        <v>11</v>
      </c>
      <c r="G80" s="113">
        <v>0</v>
      </c>
      <c r="H80" s="113">
        <v>0</v>
      </c>
      <c r="I80" s="29">
        <v>1</v>
      </c>
      <c r="J80" s="29">
        <v>1</v>
      </c>
      <c r="K80" s="29" t="s">
        <v>316</v>
      </c>
      <c r="L80" s="113">
        <v>1</v>
      </c>
      <c r="M80" s="179">
        <v>10</v>
      </c>
      <c r="N80" s="113">
        <v>2</v>
      </c>
      <c r="O80" s="22">
        <v>1</v>
      </c>
      <c r="P80" s="50" t="s">
        <v>457</v>
      </c>
      <c r="Q80" s="54"/>
    </row>
    <row r="81" spans="1:17">
      <c r="A81" s="13" t="s">
        <v>183</v>
      </c>
      <c r="B81" s="2" t="s">
        <v>458</v>
      </c>
      <c r="C81" s="17">
        <v>205</v>
      </c>
      <c r="D81" s="16">
        <v>250</v>
      </c>
      <c r="E81" s="113">
        <v>0</v>
      </c>
      <c r="F81" s="179"/>
      <c r="G81" s="113">
        <v>0</v>
      </c>
      <c r="H81" s="113">
        <v>0</v>
      </c>
      <c r="I81" s="29">
        <v>1</v>
      </c>
      <c r="J81" s="29">
        <v>0</v>
      </c>
      <c r="K81" s="29">
        <v>0</v>
      </c>
      <c r="L81" s="113">
        <v>0</v>
      </c>
      <c r="M81" s="179"/>
      <c r="N81" s="113">
        <v>0</v>
      </c>
      <c r="O81" s="22">
        <v>1</v>
      </c>
      <c r="P81" s="50"/>
      <c r="Q81" s="54"/>
    </row>
    <row r="82" spans="1:17">
      <c r="A82" s="13" t="s">
        <v>265</v>
      </c>
      <c r="B82" s="2" t="s">
        <v>459</v>
      </c>
      <c r="C82" s="17">
        <v>106</v>
      </c>
      <c r="D82" s="16">
        <v>250</v>
      </c>
      <c r="E82" s="113">
        <v>0</v>
      </c>
      <c r="F82" s="179"/>
      <c r="G82" s="113">
        <v>0</v>
      </c>
      <c r="H82" s="113">
        <v>0</v>
      </c>
      <c r="I82" s="29">
        <v>0</v>
      </c>
      <c r="J82" s="29">
        <v>0</v>
      </c>
      <c r="K82" s="29">
        <v>1</v>
      </c>
      <c r="L82" s="113"/>
      <c r="M82" s="179"/>
      <c r="N82" s="113"/>
      <c r="O82" s="22"/>
      <c r="P82" s="50"/>
      <c r="Q82" s="54"/>
    </row>
    <row r="83" spans="1:17">
      <c r="A83" s="13"/>
      <c r="B83" s="7" t="s">
        <v>186</v>
      </c>
      <c r="C83" s="17"/>
      <c r="D83" s="16"/>
      <c r="E83" s="113"/>
      <c r="F83" s="179"/>
      <c r="G83" s="113"/>
      <c r="H83" s="113"/>
      <c r="I83" s="29"/>
      <c r="J83" s="29"/>
      <c r="K83" s="29"/>
      <c r="L83" s="113"/>
      <c r="M83" s="179"/>
      <c r="N83" s="113"/>
      <c r="O83" s="22"/>
      <c r="P83" s="50">
        <f>(SUM(E79:E82)+SUM(G79:G82))/(SUM(I79:I82)+SUM(J79:J82))</f>
        <v>0.4</v>
      </c>
      <c r="Q83" s="54">
        <f>(SUM(E79:E82)+SUM(G79:G82)+SUM(H79:H82))/SUM(C79:C82)*1000</f>
        <v>0.91365920511649157</v>
      </c>
    </row>
    <row r="84" spans="1:17">
      <c r="A84" s="13" t="s">
        <v>267</v>
      </c>
      <c r="B84" s="2" t="s">
        <v>196</v>
      </c>
      <c r="C84" s="17">
        <v>445</v>
      </c>
      <c r="D84" s="16">
        <v>250</v>
      </c>
      <c r="E84" s="113">
        <v>0</v>
      </c>
      <c r="F84" s="179"/>
      <c r="G84" s="113">
        <v>1</v>
      </c>
      <c r="H84" s="113">
        <v>0</v>
      </c>
      <c r="I84" s="29">
        <v>0</v>
      </c>
      <c r="J84" s="29">
        <v>1</v>
      </c>
      <c r="K84" s="29" t="s">
        <v>316</v>
      </c>
      <c r="L84" s="113">
        <v>0</v>
      </c>
      <c r="M84" s="179"/>
      <c r="N84" s="22">
        <v>1</v>
      </c>
      <c r="O84" s="22">
        <v>0</v>
      </c>
      <c r="P84" s="50"/>
      <c r="Q84" s="54"/>
    </row>
    <row r="85" spans="1:17">
      <c r="A85" s="13" t="s">
        <v>185</v>
      </c>
      <c r="B85" s="2" t="s">
        <v>187</v>
      </c>
      <c r="C85" s="17">
        <v>392</v>
      </c>
      <c r="D85" s="16">
        <v>250</v>
      </c>
      <c r="E85" s="113">
        <v>0</v>
      </c>
      <c r="F85" s="179"/>
      <c r="G85" s="113">
        <v>0</v>
      </c>
      <c r="H85" s="113">
        <v>0</v>
      </c>
      <c r="I85" s="29">
        <v>0</v>
      </c>
      <c r="J85" s="34">
        <v>1</v>
      </c>
      <c r="K85" s="31" t="s">
        <v>316</v>
      </c>
      <c r="L85" s="22">
        <v>0</v>
      </c>
      <c r="M85" s="180"/>
      <c r="N85" s="22">
        <v>2</v>
      </c>
      <c r="O85" s="22">
        <v>0</v>
      </c>
      <c r="P85" s="50"/>
      <c r="Q85" s="54"/>
    </row>
    <row r="86" spans="1:17">
      <c r="A86" s="13" t="s">
        <v>188</v>
      </c>
      <c r="B86" s="2" t="s">
        <v>373</v>
      </c>
      <c r="C86" s="17">
        <v>585</v>
      </c>
      <c r="D86" s="16">
        <v>250</v>
      </c>
      <c r="E86" s="113">
        <v>0</v>
      </c>
      <c r="F86" s="179"/>
      <c r="G86" s="113">
        <v>1</v>
      </c>
      <c r="H86" s="113">
        <v>1</v>
      </c>
      <c r="I86" s="29">
        <v>0</v>
      </c>
      <c r="J86" s="34">
        <v>1</v>
      </c>
      <c r="K86" s="33" t="s">
        <v>316</v>
      </c>
      <c r="L86" s="26">
        <v>1</v>
      </c>
      <c r="M86" s="180">
        <v>10</v>
      </c>
      <c r="N86" s="22">
        <v>0</v>
      </c>
      <c r="O86" s="22">
        <v>1</v>
      </c>
      <c r="P86" s="50"/>
      <c r="Q86" s="54"/>
    </row>
    <row r="87" spans="1:17">
      <c r="A87" s="13" t="s">
        <v>190</v>
      </c>
      <c r="B87" s="2" t="s">
        <v>191</v>
      </c>
      <c r="C87" s="17">
        <v>334</v>
      </c>
      <c r="D87" s="16">
        <v>250</v>
      </c>
      <c r="E87" s="113">
        <v>0</v>
      </c>
      <c r="F87" s="179"/>
      <c r="G87" s="113">
        <v>0</v>
      </c>
      <c r="H87" s="113">
        <v>1</v>
      </c>
      <c r="I87" s="29">
        <v>0</v>
      </c>
      <c r="J87" s="34">
        <v>1</v>
      </c>
      <c r="K87" s="33">
        <v>0</v>
      </c>
      <c r="L87" s="26">
        <v>0</v>
      </c>
      <c r="M87" s="180"/>
      <c r="N87" s="9">
        <v>0</v>
      </c>
      <c r="O87" s="22">
        <v>0</v>
      </c>
      <c r="P87" s="50" t="s">
        <v>383</v>
      </c>
      <c r="Q87" s="54"/>
    </row>
    <row r="88" spans="1:17">
      <c r="A88" s="13" t="s">
        <v>192</v>
      </c>
      <c r="B88" s="2" t="s">
        <v>93</v>
      </c>
      <c r="C88" s="6">
        <v>662</v>
      </c>
      <c r="D88" s="16">
        <v>250</v>
      </c>
      <c r="E88" s="113">
        <v>0</v>
      </c>
      <c r="F88" s="179"/>
      <c r="G88" s="113">
        <v>1</v>
      </c>
      <c r="H88" s="113">
        <v>4</v>
      </c>
      <c r="I88" s="29">
        <v>1</v>
      </c>
      <c r="J88" s="29">
        <v>1</v>
      </c>
      <c r="K88" s="29" t="s">
        <v>316</v>
      </c>
      <c r="L88" s="22">
        <v>0</v>
      </c>
      <c r="M88" s="182"/>
      <c r="N88" s="113">
        <v>0</v>
      </c>
      <c r="O88" s="22">
        <v>2</v>
      </c>
      <c r="P88" s="50"/>
      <c r="Q88" s="54"/>
    </row>
    <row r="89" spans="1:17">
      <c r="A89" s="13" t="s">
        <v>193</v>
      </c>
      <c r="B89" s="2" t="s">
        <v>460</v>
      </c>
      <c r="C89" s="6">
        <v>108</v>
      </c>
      <c r="D89" s="16">
        <v>250</v>
      </c>
      <c r="E89" s="113">
        <v>0</v>
      </c>
      <c r="F89" s="179"/>
      <c r="G89" s="113">
        <v>0</v>
      </c>
      <c r="H89" s="113">
        <v>1</v>
      </c>
      <c r="I89" s="29">
        <v>0</v>
      </c>
      <c r="J89" s="29">
        <v>0</v>
      </c>
      <c r="K89" s="29">
        <v>1</v>
      </c>
      <c r="L89" s="113">
        <v>0</v>
      </c>
      <c r="M89" s="179"/>
      <c r="N89" s="113">
        <v>0</v>
      </c>
      <c r="O89" s="22">
        <v>1</v>
      </c>
      <c r="P89" s="50"/>
      <c r="Q89" s="54"/>
    </row>
    <row r="90" spans="1:17">
      <c r="A90" s="13" t="s">
        <v>195</v>
      </c>
      <c r="B90" s="2" t="s">
        <v>282</v>
      </c>
      <c r="C90" s="6">
        <v>456</v>
      </c>
      <c r="D90" s="16">
        <v>250</v>
      </c>
      <c r="E90" s="113">
        <v>0</v>
      </c>
      <c r="F90" s="179"/>
      <c r="G90" s="113">
        <v>0</v>
      </c>
      <c r="H90" s="113">
        <v>2</v>
      </c>
      <c r="I90" s="29">
        <v>0</v>
      </c>
      <c r="J90" s="29">
        <v>1</v>
      </c>
      <c r="K90" s="29" t="s">
        <v>316</v>
      </c>
      <c r="L90" s="113">
        <v>0</v>
      </c>
      <c r="M90" s="179"/>
      <c r="N90" s="113">
        <v>1</v>
      </c>
      <c r="O90" s="22">
        <v>1</v>
      </c>
      <c r="P90" s="50"/>
      <c r="Q90" s="54"/>
    </row>
    <row r="91" spans="1:17">
      <c r="A91" s="13"/>
      <c r="B91" s="7" t="s">
        <v>198</v>
      </c>
      <c r="C91" s="6"/>
      <c r="D91" s="16"/>
      <c r="E91" s="113"/>
      <c r="F91" s="179"/>
      <c r="G91" s="113"/>
      <c r="H91" s="113"/>
      <c r="I91" s="30"/>
      <c r="J91" s="30"/>
      <c r="K91" s="30"/>
      <c r="L91" s="6"/>
      <c r="M91" s="6"/>
      <c r="N91" s="6"/>
      <c r="O91" s="17"/>
      <c r="P91" s="50">
        <f>(SUM(E84:E90)+SUM(G84:G90))/(SUM(I84:I90)+SUM(J84:J90))</f>
        <v>0.42857142857142855</v>
      </c>
      <c r="Q91" s="54">
        <f>(SUM(E84:E90)+SUM(G84:G90)+SUM(H84:H90))/SUM(C84:C90)*1000</f>
        <v>4.0241448692152924</v>
      </c>
    </row>
    <row r="92" spans="1:17">
      <c r="A92" s="13" t="s">
        <v>197</v>
      </c>
      <c r="B92" s="2" t="s">
        <v>461</v>
      </c>
      <c r="C92" s="17">
        <v>139</v>
      </c>
      <c r="D92" s="16">
        <v>250</v>
      </c>
      <c r="E92" s="113">
        <v>0</v>
      </c>
      <c r="F92" s="179"/>
      <c r="G92" s="113">
        <v>0</v>
      </c>
      <c r="H92" s="113">
        <v>0</v>
      </c>
      <c r="I92" s="34">
        <v>0</v>
      </c>
      <c r="J92" s="34">
        <v>0</v>
      </c>
      <c r="K92" s="34">
        <v>1</v>
      </c>
      <c r="L92" s="22">
        <v>0</v>
      </c>
      <c r="M92" s="180"/>
      <c r="N92" s="22">
        <v>0</v>
      </c>
      <c r="O92" s="26">
        <v>1</v>
      </c>
      <c r="P92" s="50"/>
      <c r="Q92" s="54"/>
    </row>
    <row r="93" spans="1:17">
      <c r="A93" s="13" t="s">
        <v>200</v>
      </c>
      <c r="B93" s="2" t="s">
        <v>201</v>
      </c>
      <c r="C93" s="17">
        <v>298</v>
      </c>
      <c r="D93" s="16">
        <v>250</v>
      </c>
      <c r="E93" s="113">
        <v>0</v>
      </c>
      <c r="F93" s="179"/>
      <c r="G93" s="113">
        <v>0</v>
      </c>
      <c r="H93" s="113">
        <v>2</v>
      </c>
      <c r="I93" s="34">
        <v>0</v>
      </c>
      <c r="J93" s="34">
        <v>1</v>
      </c>
      <c r="K93" s="34">
        <v>0</v>
      </c>
      <c r="L93" s="22">
        <v>0</v>
      </c>
      <c r="M93" s="180"/>
      <c r="N93" s="22">
        <v>0</v>
      </c>
      <c r="O93" s="26">
        <v>1</v>
      </c>
      <c r="P93" s="50"/>
      <c r="Q93" s="54"/>
    </row>
    <row r="94" spans="1:17">
      <c r="A94" s="13" t="s">
        <v>202</v>
      </c>
      <c r="B94" s="2" t="s">
        <v>203</v>
      </c>
      <c r="C94" s="17">
        <v>1879</v>
      </c>
      <c r="D94" s="16">
        <v>250</v>
      </c>
      <c r="E94" s="113">
        <v>2</v>
      </c>
      <c r="F94" s="179" t="s">
        <v>462</v>
      </c>
      <c r="G94" s="113">
        <v>2</v>
      </c>
      <c r="H94" s="113">
        <v>4</v>
      </c>
      <c r="I94" s="34">
        <v>2</v>
      </c>
      <c r="J94" s="34">
        <v>2</v>
      </c>
      <c r="K94" s="34" t="s">
        <v>316</v>
      </c>
      <c r="L94" s="22">
        <v>1</v>
      </c>
      <c r="M94" s="180">
        <v>2</v>
      </c>
      <c r="N94" s="22">
        <v>2</v>
      </c>
      <c r="O94" s="26">
        <v>5</v>
      </c>
      <c r="P94" s="50"/>
      <c r="Q94" s="54"/>
    </row>
    <row r="95" spans="1:17">
      <c r="A95" s="13" t="s">
        <v>204</v>
      </c>
      <c r="B95" s="2" t="s">
        <v>205</v>
      </c>
      <c r="C95" s="17">
        <v>259</v>
      </c>
      <c r="D95" s="16">
        <v>250</v>
      </c>
      <c r="E95" s="113">
        <v>0</v>
      </c>
      <c r="F95" s="179"/>
      <c r="G95" s="113">
        <v>0</v>
      </c>
      <c r="H95" s="113">
        <v>1</v>
      </c>
      <c r="I95" s="34">
        <v>0</v>
      </c>
      <c r="J95" s="34">
        <v>1</v>
      </c>
      <c r="K95" s="34">
        <v>0</v>
      </c>
      <c r="L95" s="22">
        <v>0</v>
      </c>
      <c r="M95" s="180"/>
      <c r="N95" s="22">
        <v>0</v>
      </c>
      <c r="O95" s="26">
        <v>1</v>
      </c>
      <c r="P95" s="50"/>
      <c r="Q95" s="54"/>
    </row>
    <row r="96" spans="1:17">
      <c r="A96" s="13" t="s">
        <v>206</v>
      </c>
      <c r="B96" s="2" t="s">
        <v>378</v>
      </c>
      <c r="C96" s="17">
        <v>730</v>
      </c>
      <c r="D96" s="16">
        <v>250</v>
      </c>
      <c r="E96" s="113">
        <v>1</v>
      </c>
      <c r="F96" s="179">
        <v>6</v>
      </c>
      <c r="G96" s="113">
        <v>1</v>
      </c>
      <c r="H96" s="113">
        <v>3</v>
      </c>
      <c r="I96" s="34">
        <v>1</v>
      </c>
      <c r="J96" s="34">
        <v>1</v>
      </c>
      <c r="K96" s="34" t="s">
        <v>316</v>
      </c>
      <c r="L96" s="22">
        <v>1</v>
      </c>
      <c r="M96" s="180">
        <v>8</v>
      </c>
      <c r="N96" s="22">
        <v>1</v>
      </c>
      <c r="O96" s="26">
        <v>1</v>
      </c>
      <c r="P96" s="50" t="s">
        <v>463</v>
      </c>
      <c r="Q96" s="54"/>
    </row>
    <row r="97" spans="1:17">
      <c r="A97" s="13" t="s">
        <v>208</v>
      </c>
      <c r="B97" s="2" t="s">
        <v>312</v>
      </c>
      <c r="C97" s="17">
        <v>1314</v>
      </c>
      <c r="D97" s="16">
        <v>250</v>
      </c>
      <c r="E97" s="113">
        <v>1</v>
      </c>
      <c r="F97" s="179">
        <v>11</v>
      </c>
      <c r="G97" s="113">
        <v>2</v>
      </c>
      <c r="H97" s="113">
        <v>5</v>
      </c>
      <c r="I97" s="34">
        <v>1</v>
      </c>
      <c r="J97" s="34">
        <v>2</v>
      </c>
      <c r="K97" s="34" t="s">
        <v>316</v>
      </c>
      <c r="L97" s="22">
        <v>0</v>
      </c>
      <c r="M97" s="180"/>
      <c r="N97" s="22">
        <v>3</v>
      </c>
      <c r="O97" s="26">
        <v>0</v>
      </c>
      <c r="P97" s="50"/>
      <c r="Q97" s="54"/>
    </row>
    <row r="98" spans="1:17">
      <c r="A98" s="13" t="s">
        <v>210</v>
      </c>
      <c r="B98" s="2" t="s">
        <v>464</v>
      </c>
      <c r="C98" s="17">
        <v>96</v>
      </c>
      <c r="D98" s="16">
        <v>250</v>
      </c>
      <c r="E98" s="113">
        <v>0</v>
      </c>
      <c r="F98" s="179"/>
      <c r="G98" s="113">
        <v>0</v>
      </c>
      <c r="H98" s="113">
        <v>0</v>
      </c>
      <c r="I98" s="34">
        <v>0</v>
      </c>
      <c r="J98" s="34">
        <v>0</v>
      </c>
      <c r="K98" s="34">
        <v>1</v>
      </c>
      <c r="L98" s="22">
        <v>0</v>
      </c>
      <c r="M98" s="180"/>
      <c r="N98" s="22">
        <v>0</v>
      </c>
      <c r="O98" s="26">
        <v>0</v>
      </c>
      <c r="P98" s="50"/>
      <c r="Q98" s="54"/>
    </row>
    <row r="99" spans="1:17" ht="15" thickBot="1">
      <c r="A99" s="19" t="s">
        <v>212</v>
      </c>
      <c r="B99" s="20" t="s">
        <v>465</v>
      </c>
      <c r="C99" s="21">
        <v>44</v>
      </c>
      <c r="D99" s="28">
        <v>250</v>
      </c>
      <c r="E99" s="3">
        <v>0</v>
      </c>
      <c r="F99" s="183"/>
      <c r="G99" s="3">
        <v>0</v>
      </c>
      <c r="H99" s="3">
        <v>0</v>
      </c>
      <c r="I99" s="35">
        <v>0</v>
      </c>
      <c r="J99" s="35">
        <v>0</v>
      </c>
      <c r="K99" s="35">
        <v>1</v>
      </c>
      <c r="L99" s="3">
        <v>0</v>
      </c>
      <c r="M99" s="183"/>
      <c r="N99" s="3">
        <v>0</v>
      </c>
      <c r="O99" s="40">
        <v>0</v>
      </c>
      <c r="P99" s="56"/>
      <c r="Q99" s="57"/>
    </row>
    <row r="100" spans="1:17">
      <c r="A100" s="13"/>
      <c r="B100" s="7" t="s">
        <v>411</v>
      </c>
      <c r="C100" s="18">
        <f>SUM(C4:C99)</f>
        <v>48619</v>
      </c>
      <c r="D100" s="18"/>
      <c r="E100" s="22">
        <f>SUM(E4:E99)</f>
        <v>38</v>
      </c>
      <c r="F100" s="22"/>
      <c r="G100" s="22">
        <f t="shared" ref="G100:L100" si="0">SUM(G4:G99)</f>
        <v>45</v>
      </c>
      <c r="H100" s="22">
        <f t="shared" si="0"/>
        <v>112</v>
      </c>
      <c r="I100" s="22">
        <f t="shared" si="0"/>
        <v>44</v>
      </c>
      <c r="J100" s="22">
        <f t="shared" si="0"/>
        <v>66</v>
      </c>
      <c r="K100" s="22">
        <f t="shared" si="0"/>
        <v>19</v>
      </c>
      <c r="L100" s="22">
        <f t="shared" si="0"/>
        <v>26</v>
      </c>
      <c r="M100" s="22"/>
      <c r="N100" s="22">
        <f>SUM(N4:N99)</f>
        <v>63</v>
      </c>
      <c r="O100" s="22">
        <f>SUM(O4:O99)</f>
        <v>85</v>
      </c>
      <c r="P100" s="50">
        <f>(SUM(E92:E99)+SUM(G92:G99))/(SUM(I92:I99)+SUM(J92:J99))</f>
        <v>0.81818181818181823</v>
      </c>
      <c r="Q100" s="54">
        <f>(SUM(E92:E99)+SUM(G92:G99)+SUM(H92:H99))/SUM(C92:C99)*1000</f>
        <v>5.0430762765286827</v>
      </c>
    </row>
    <row r="101" spans="1:17">
      <c r="E101" s="52"/>
      <c r="F101" s="52"/>
      <c r="G101" s="52"/>
      <c r="H101" s="52"/>
    </row>
    <row r="102" spans="1:17">
      <c r="E102" s="37" t="s">
        <v>215</v>
      </c>
      <c r="F102" s="47">
        <f>E100/(G100+E100)</f>
        <v>0.45783132530120479</v>
      </c>
      <c r="H102" s="49">
        <f>E100+G100+H100</f>
        <v>195</v>
      </c>
      <c r="I102" t="s">
        <v>466</v>
      </c>
      <c r="N102">
        <f>L100+N100+O100</f>
        <v>174</v>
      </c>
      <c r="P102" s="51"/>
    </row>
    <row r="103" spans="1:17">
      <c r="B103" t="s">
        <v>467</v>
      </c>
      <c r="C103" s="44">
        <f>(E100+G100)/(I100+J100)</f>
        <v>0.75454545454545452</v>
      </c>
      <c r="E103" s="37" t="s">
        <v>468</v>
      </c>
      <c r="F103" s="47">
        <f>H100/(E100+G100+H100)</f>
        <v>0.57435897435897432</v>
      </c>
      <c r="J103" s="48">
        <f>H102/C100*1000</f>
        <v>4.0107776795080117</v>
      </c>
      <c r="K103" t="s">
        <v>420</v>
      </c>
    </row>
    <row r="104" spans="1:17">
      <c r="B104" t="s">
        <v>469</v>
      </c>
      <c r="C104" s="44">
        <f>(E100+G100)/(35+45)</f>
        <v>1.0375000000000001</v>
      </c>
      <c r="G104" s="37" t="s">
        <v>470</v>
      </c>
      <c r="M104" s="59">
        <f>(E100+G100+H100)/210</f>
        <v>0.9285714285714286</v>
      </c>
      <c r="N104" s="60" t="s">
        <v>471</v>
      </c>
      <c r="O104" s="60"/>
    </row>
    <row r="105" spans="1:17">
      <c r="M105" s="59">
        <f>(E100+G100+H100)/180</f>
        <v>1.0833333333333333</v>
      </c>
      <c r="N105" s="60" t="s">
        <v>472</v>
      </c>
      <c r="P105" s="37"/>
    </row>
    <row r="106" spans="1:17">
      <c r="B106" t="s">
        <v>473</v>
      </c>
      <c r="E106" s="37">
        <v>35</v>
      </c>
      <c r="G106" s="37">
        <v>45</v>
      </c>
      <c r="H106" s="37">
        <v>100</v>
      </c>
      <c r="J106" t="s">
        <v>474</v>
      </c>
      <c r="K106">
        <v>180</v>
      </c>
    </row>
    <row r="107" spans="1:17">
      <c r="B107" t="s">
        <v>475</v>
      </c>
      <c r="E107" s="53">
        <f>H102/K106</f>
        <v>1.0833333333333333</v>
      </c>
    </row>
  </sheetData>
  <mergeCells count="3">
    <mergeCell ref="L2:O2"/>
    <mergeCell ref="I2:K2"/>
    <mergeCell ref="E2:H2"/>
  </mergeCells>
  <phoneticPr fontId="0" type="noConversion"/>
  <printOptions gridLines="1"/>
  <pageMargins left="0.25" right="0.2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K24"/>
  <sheetViews>
    <sheetView workbookViewId="0">
      <selection activeCell="A29" sqref="A29"/>
    </sheetView>
  </sheetViews>
  <sheetFormatPr defaultRowHeight="14.45"/>
  <cols>
    <col min="1" max="1" width="33.28515625" customWidth="1"/>
  </cols>
  <sheetData>
    <row r="5" spans="1:11">
      <c r="D5" s="37" t="s">
        <v>476</v>
      </c>
      <c r="E5" s="37" t="s">
        <v>477</v>
      </c>
      <c r="F5" s="37" t="s">
        <v>478</v>
      </c>
      <c r="G5" s="37" t="s">
        <v>479</v>
      </c>
      <c r="H5" s="37" t="s">
        <v>480</v>
      </c>
      <c r="I5" s="37" t="s">
        <v>481</v>
      </c>
    </row>
    <row r="6" spans="1:11">
      <c r="A6" s="42" t="s">
        <v>482</v>
      </c>
      <c r="B6" s="43">
        <v>3</v>
      </c>
      <c r="C6" s="43">
        <v>450</v>
      </c>
      <c r="D6" s="43">
        <v>11</v>
      </c>
      <c r="E6" s="43">
        <v>9</v>
      </c>
      <c r="F6" s="43">
        <v>6</v>
      </c>
      <c r="G6" s="43">
        <v>2</v>
      </c>
      <c r="H6" s="43">
        <v>0</v>
      </c>
      <c r="I6" s="43">
        <v>2</v>
      </c>
    </row>
    <row r="7" spans="1:11">
      <c r="A7" s="42" t="s">
        <v>483</v>
      </c>
      <c r="B7" s="43">
        <v>4</v>
      </c>
      <c r="C7" s="43">
        <v>256</v>
      </c>
      <c r="D7" s="43">
        <v>9</v>
      </c>
      <c r="E7" s="43">
        <v>1</v>
      </c>
      <c r="F7" s="43">
        <v>6</v>
      </c>
      <c r="G7" s="43">
        <v>3</v>
      </c>
      <c r="H7" s="43">
        <v>0</v>
      </c>
      <c r="I7" s="43">
        <v>3</v>
      </c>
    </row>
    <row r="8" spans="1:11">
      <c r="A8" s="42" t="s">
        <v>484</v>
      </c>
      <c r="B8" s="43">
        <v>3</v>
      </c>
      <c r="C8" s="43">
        <v>346</v>
      </c>
      <c r="D8" s="43">
        <v>13</v>
      </c>
      <c r="E8" s="43">
        <v>4</v>
      </c>
      <c r="F8" s="43">
        <v>4</v>
      </c>
      <c r="G8" s="43">
        <v>2</v>
      </c>
      <c r="H8" s="43">
        <v>0</v>
      </c>
      <c r="I8" s="43">
        <v>3</v>
      </c>
    </row>
    <row r="9" spans="1:11">
      <c r="A9" s="42" t="s">
        <v>485</v>
      </c>
      <c r="B9" s="43">
        <v>3</v>
      </c>
      <c r="C9" s="43">
        <v>162</v>
      </c>
      <c r="D9" s="43">
        <v>11</v>
      </c>
      <c r="E9" s="43">
        <v>18</v>
      </c>
      <c r="F9" s="43">
        <v>10</v>
      </c>
      <c r="G9" s="43">
        <v>0</v>
      </c>
      <c r="H9" s="43">
        <v>0</v>
      </c>
      <c r="I9" s="43">
        <v>3</v>
      </c>
    </row>
    <row r="10" spans="1:11">
      <c r="A10" s="42" t="s">
        <v>486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</row>
    <row r="11" spans="1:11">
      <c r="A11" s="42" t="s">
        <v>487</v>
      </c>
      <c r="B11" s="43">
        <v>3</v>
      </c>
      <c r="C11" s="43">
        <v>240</v>
      </c>
      <c r="D11" s="43">
        <v>7</v>
      </c>
      <c r="E11" s="43">
        <v>8</v>
      </c>
      <c r="F11" s="43">
        <v>9</v>
      </c>
      <c r="G11" s="43">
        <v>1</v>
      </c>
      <c r="H11" s="43">
        <v>0</v>
      </c>
      <c r="I11" s="43">
        <v>1</v>
      </c>
    </row>
    <row r="12" spans="1:11">
      <c r="A12" s="42" t="s">
        <v>488</v>
      </c>
      <c r="B12" s="43">
        <v>1</v>
      </c>
      <c r="C12" s="43">
        <v>4</v>
      </c>
      <c r="D12" s="43">
        <v>1</v>
      </c>
      <c r="E12" s="43">
        <v>3</v>
      </c>
      <c r="F12" s="43">
        <v>1</v>
      </c>
      <c r="G12" s="43">
        <v>0</v>
      </c>
      <c r="H12" s="43">
        <v>0</v>
      </c>
      <c r="I12" s="43">
        <v>0</v>
      </c>
    </row>
    <row r="13" spans="1:11">
      <c r="A13" s="42" t="s">
        <v>489</v>
      </c>
      <c r="B13" s="43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</row>
    <row r="14" spans="1:11">
      <c r="C14" s="37">
        <f t="shared" ref="C14:I14" si="0">SUM(C6:C13)</f>
        <v>1458</v>
      </c>
      <c r="D14" s="37">
        <f t="shared" si="0"/>
        <v>52</v>
      </c>
      <c r="E14" s="37">
        <f t="shared" si="0"/>
        <v>43</v>
      </c>
      <c r="F14" s="37">
        <f t="shared" si="0"/>
        <v>36</v>
      </c>
      <c r="G14" s="37">
        <f t="shared" si="0"/>
        <v>8</v>
      </c>
      <c r="H14" s="37">
        <f t="shared" si="0"/>
        <v>0</v>
      </c>
      <c r="I14" s="37">
        <f t="shared" si="0"/>
        <v>12</v>
      </c>
      <c r="J14" s="44">
        <f>D14/(G14+F14+E14+D14)</f>
        <v>0.37410071942446044</v>
      </c>
      <c r="K14" t="s">
        <v>215</v>
      </c>
    </row>
    <row r="15" spans="1:11">
      <c r="D15" s="37" t="s">
        <v>476</v>
      </c>
      <c r="E15" s="37" t="s">
        <v>477</v>
      </c>
      <c r="F15" s="37" t="s">
        <v>21</v>
      </c>
      <c r="G15" s="37" t="s">
        <v>21</v>
      </c>
    </row>
    <row r="16" spans="1:11">
      <c r="A16" t="s">
        <v>490</v>
      </c>
      <c r="B16" t="s">
        <v>491</v>
      </c>
      <c r="C16">
        <v>1636</v>
      </c>
      <c r="D16">
        <v>2</v>
      </c>
      <c r="E16">
        <v>2</v>
      </c>
      <c r="F16">
        <v>1</v>
      </c>
      <c r="G16">
        <v>3</v>
      </c>
    </row>
    <row r="17" spans="1:7">
      <c r="A17" t="s">
        <v>492</v>
      </c>
      <c r="B17" t="s">
        <v>493</v>
      </c>
      <c r="C17">
        <v>1008</v>
      </c>
      <c r="D17">
        <v>1</v>
      </c>
      <c r="E17">
        <v>1</v>
      </c>
      <c r="F17">
        <v>2</v>
      </c>
      <c r="G17">
        <v>2</v>
      </c>
    </row>
    <row r="18" spans="1:7">
      <c r="A18" t="s">
        <v>494</v>
      </c>
      <c r="B18" t="s">
        <v>495</v>
      </c>
      <c r="C18">
        <v>818</v>
      </c>
      <c r="D18">
        <v>1</v>
      </c>
      <c r="E18">
        <v>1</v>
      </c>
      <c r="F18">
        <v>1</v>
      </c>
      <c r="G18">
        <v>1</v>
      </c>
    </row>
    <row r="19" spans="1:7">
      <c r="A19" t="s">
        <v>496</v>
      </c>
      <c r="B19" t="s">
        <v>497</v>
      </c>
      <c r="C19">
        <v>575</v>
      </c>
      <c r="D19">
        <v>0</v>
      </c>
      <c r="E19">
        <v>1</v>
      </c>
      <c r="F19">
        <v>1</v>
      </c>
      <c r="G19">
        <v>1</v>
      </c>
    </row>
    <row r="20" spans="1:7">
      <c r="A20" t="s">
        <v>498</v>
      </c>
      <c r="B20" t="s">
        <v>499</v>
      </c>
      <c r="C20">
        <v>60</v>
      </c>
      <c r="D20">
        <v>0</v>
      </c>
      <c r="E20">
        <v>0</v>
      </c>
      <c r="F20">
        <v>0</v>
      </c>
      <c r="G20">
        <v>0</v>
      </c>
    </row>
    <row r="21" spans="1:7">
      <c r="A21" t="s">
        <v>500</v>
      </c>
      <c r="B21" t="s">
        <v>501</v>
      </c>
      <c r="C21">
        <v>1033</v>
      </c>
      <c r="D21">
        <v>1</v>
      </c>
      <c r="E21">
        <v>1</v>
      </c>
      <c r="F21">
        <v>1</v>
      </c>
      <c r="G21">
        <v>1</v>
      </c>
    </row>
    <row r="22" spans="1:7">
      <c r="A22" t="s">
        <v>502</v>
      </c>
      <c r="B22" t="s">
        <v>503</v>
      </c>
      <c r="C22">
        <v>303</v>
      </c>
      <c r="D22">
        <v>0</v>
      </c>
      <c r="E22">
        <v>1</v>
      </c>
      <c r="F22">
        <v>0</v>
      </c>
      <c r="G22">
        <v>0</v>
      </c>
    </row>
    <row r="23" spans="1:7">
      <c r="A23" t="s">
        <v>504</v>
      </c>
      <c r="B23" t="s">
        <v>505</v>
      </c>
      <c r="C23" s="46">
        <v>32</v>
      </c>
      <c r="D23" s="46">
        <v>0</v>
      </c>
      <c r="E23" s="46">
        <v>0</v>
      </c>
      <c r="F23" s="46">
        <v>0</v>
      </c>
      <c r="G23" s="46">
        <v>0</v>
      </c>
    </row>
    <row r="24" spans="1:7">
      <c r="C24">
        <f>SUM(C16:C23)</f>
        <v>5465</v>
      </c>
      <c r="D24">
        <f>SUM(D16:D23)</f>
        <v>5</v>
      </c>
      <c r="E24">
        <f>SUM(E16:E23)</f>
        <v>7</v>
      </c>
      <c r="F24">
        <f>SUM(F16:F23)</f>
        <v>6</v>
      </c>
      <c r="G24">
        <f>SUM(G16:G23)</f>
        <v>8</v>
      </c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workbookViewId="0">
      <selection activeCell="J26" sqref="J26"/>
    </sheetView>
  </sheetViews>
  <sheetFormatPr defaultRowHeight="14.45"/>
  <cols>
    <col min="1" max="1" width="13.140625" customWidth="1"/>
    <col min="2" max="2" width="9.7109375" customWidth="1"/>
    <col min="3" max="3" width="20.7109375" hidden="1" customWidth="1"/>
    <col min="4" max="4" width="0.140625" customWidth="1"/>
    <col min="5" max="8" width="14.85546875" bestFit="1" customWidth="1"/>
  </cols>
  <sheetData>
    <row r="1" spans="1:10" ht="18">
      <c r="A1" s="68" t="s">
        <v>506</v>
      </c>
      <c r="B1" s="68"/>
      <c r="C1" s="69"/>
      <c r="D1" s="69"/>
      <c r="E1" s="69"/>
      <c r="F1" s="69"/>
      <c r="G1" s="69"/>
      <c r="H1" s="69"/>
    </row>
    <row r="2" spans="1:10" ht="17.45">
      <c r="A2" s="70"/>
      <c r="B2" s="70"/>
      <c r="C2" s="71" t="s">
        <v>507</v>
      </c>
      <c r="D2" s="71"/>
      <c r="E2" s="71"/>
      <c r="F2" s="71"/>
      <c r="G2" s="71"/>
      <c r="H2" s="71"/>
    </row>
    <row r="3" spans="1:10" ht="18.600000000000001" thickBot="1">
      <c r="A3" s="72" t="s">
        <v>225</v>
      </c>
      <c r="B3" s="73" t="s">
        <v>18</v>
      </c>
      <c r="C3" s="74" t="s">
        <v>508</v>
      </c>
      <c r="D3" s="74" t="s">
        <v>509</v>
      </c>
      <c r="E3" s="74" t="s">
        <v>510</v>
      </c>
      <c r="F3" s="74" t="s">
        <v>511</v>
      </c>
      <c r="G3" s="74" t="s">
        <v>512</v>
      </c>
      <c r="H3" s="73" t="s">
        <v>513</v>
      </c>
    </row>
    <row r="4" spans="1:10" ht="18">
      <c r="A4" s="75">
        <v>1</v>
      </c>
      <c r="B4" s="75">
        <v>1</v>
      </c>
      <c r="C4" s="76" t="s">
        <v>514</v>
      </c>
      <c r="D4" s="71" t="s">
        <v>515</v>
      </c>
      <c r="E4" s="71" t="s">
        <v>516</v>
      </c>
      <c r="F4" s="71" t="s">
        <v>517</v>
      </c>
      <c r="G4" s="71" t="s">
        <v>518</v>
      </c>
      <c r="H4" s="71" t="s">
        <v>519</v>
      </c>
    </row>
    <row r="5" spans="1:10" ht="18">
      <c r="A5" s="75">
        <v>2</v>
      </c>
      <c r="B5" s="75">
        <v>1</v>
      </c>
      <c r="C5" s="77" t="s">
        <v>520</v>
      </c>
      <c r="D5" s="71" t="s">
        <v>521</v>
      </c>
      <c r="E5" s="71" t="s">
        <v>522</v>
      </c>
      <c r="F5" s="71" t="s">
        <v>523</v>
      </c>
      <c r="G5" s="71" t="s">
        <v>524</v>
      </c>
      <c r="H5" s="71" t="s">
        <v>525</v>
      </c>
      <c r="J5" s="71" t="s">
        <v>526</v>
      </c>
    </row>
    <row r="6" spans="1:10" ht="18">
      <c r="A6" s="75">
        <v>3</v>
      </c>
      <c r="B6" s="75">
        <v>2</v>
      </c>
      <c r="C6" s="77" t="s">
        <v>527</v>
      </c>
      <c r="D6" s="71" t="s">
        <v>528</v>
      </c>
      <c r="E6" s="71" t="s">
        <v>529</v>
      </c>
      <c r="F6" s="71" t="s">
        <v>530</v>
      </c>
      <c r="G6" s="71" t="s">
        <v>531</v>
      </c>
      <c r="H6" s="71" t="s">
        <v>532</v>
      </c>
    </row>
    <row r="7" spans="1:10" ht="18">
      <c r="A7" s="75">
        <v>4</v>
      </c>
      <c r="B7" s="75">
        <v>2</v>
      </c>
      <c r="C7" s="77" t="s">
        <v>533</v>
      </c>
      <c r="D7" s="71" t="s">
        <v>534</v>
      </c>
      <c r="E7" s="71" t="s">
        <v>535</v>
      </c>
      <c r="F7" s="71" t="s">
        <v>536</v>
      </c>
      <c r="G7" s="71" t="s">
        <v>537</v>
      </c>
      <c r="H7" s="71" t="s">
        <v>538</v>
      </c>
    </row>
    <row r="8" spans="1:10" ht="18">
      <c r="A8" s="75">
        <v>5</v>
      </c>
      <c r="B8" s="75">
        <v>3</v>
      </c>
      <c r="C8" s="77" t="s">
        <v>539</v>
      </c>
      <c r="D8" s="71" t="s">
        <v>540</v>
      </c>
      <c r="E8" s="71" t="s">
        <v>541</v>
      </c>
      <c r="F8" s="71" t="s">
        <v>542</v>
      </c>
      <c r="G8" s="71" t="s">
        <v>543</v>
      </c>
      <c r="H8" s="78" t="s">
        <v>544</v>
      </c>
    </row>
    <row r="9" spans="1:10" ht="18">
      <c r="A9" s="75">
        <v>6</v>
      </c>
      <c r="B9" s="75">
        <v>3</v>
      </c>
      <c r="C9" s="77" t="s">
        <v>545</v>
      </c>
      <c r="D9" s="71" t="s">
        <v>546</v>
      </c>
      <c r="E9" s="71" t="s">
        <v>547</v>
      </c>
      <c r="F9" s="71" t="s">
        <v>548</v>
      </c>
      <c r="G9" s="71" t="s">
        <v>549</v>
      </c>
      <c r="H9" s="71" t="s">
        <v>550</v>
      </c>
    </row>
    <row r="10" spans="1:10" ht="18">
      <c r="A10" s="75">
        <v>7</v>
      </c>
      <c r="B10" s="75">
        <v>4</v>
      </c>
      <c r="C10" s="77" t="s">
        <v>551</v>
      </c>
      <c r="D10" s="71" t="s">
        <v>552</v>
      </c>
      <c r="E10" s="71" t="s">
        <v>553</v>
      </c>
      <c r="F10" s="71" t="s">
        <v>554</v>
      </c>
      <c r="G10" s="78" t="s">
        <v>555</v>
      </c>
      <c r="H10" s="71" t="s">
        <v>556</v>
      </c>
    </row>
    <row r="11" spans="1:10" ht="18">
      <c r="A11" s="75">
        <v>8</v>
      </c>
      <c r="B11" s="75">
        <v>4</v>
      </c>
      <c r="C11" s="77" t="s">
        <v>557</v>
      </c>
      <c r="D11" s="71" t="s">
        <v>558</v>
      </c>
      <c r="E11" s="71" t="s">
        <v>559</v>
      </c>
      <c r="F11" s="78" t="s">
        <v>560</v>
      </c>
      <c r="G11" s="71" t="s">
        <v>561</v>
      </c>
      <c r="H11" s="71" t="s">
        <v>562</v>
      </c>
    </row>
    <row r="12" spans="1:10" ht="18">
      <c r="A12" s="75">
        <v>9</v>
      </c>
      <c r="B12" s="75">
        <v>5</v>
      </c>
      <c r="C12" s="77" t="s">
        <v>563</v>
      </c>
      <c r="D12" s="71" t="s">
        <v>564</v>
      </c>
      <c r="E12" s="71" t="s">
        <v>565</v>
      </c>
      <c r="F12" s="71" t="s">
        <v>566</v>
      </c>
      <c r="G12" s="71" t="s">
        <v>567</v>
      </c>
      <c r="H12" s="79"/>
    </row>
    <row r="13" spans="1:10" ht="18">
      <c r="A13" s="75">
        <v>10</v>
      </c>
      <c r="B13" s="75">
        <v>5</v>
      </c>
      <c r="C13" s="77" t="s">
        <v>568</v>
      </c>
      <c r="D13" s="71" t="s">
        <v>569</v>
      </c>
      <c r="E13" s="71" t="s">
        <v>570</v>
      </c>
      <c r="F13" s="71" t="s">
        <v>571</v>
      </c>
      <c r="G13" s="71" t="s">
        <v>572</v>
      </c>
      <c r="H13" s="79"/>
    </row>
    <row r="14" spans="1:10" ht="18">
      <c r="A14" s="75">
        <v>11</v>
      </c>
      <c r="B14" s="75">
        <v>6</v>
      </c>
      <c r="C14" s="77" t="s">
        <v>573</v>
      </c>
      <c r="D14" s="71" t="s">
        <v>574</v>
      </c>
      <c r="E14" s="71" t="s">
        <v>575</v>
      </c>
      <c r="F14" s="71" t="s">
        <v>576</v>
      </c>
      <c r="G14" s="71" t="s">
        <v>577</v>
      </c>
      <c r="H14" s="79"/>
    </row>
    <row r="15" spans="1:10" ht="18">
      <c r="A15" s="75">
        <v>12</v>
      </c>
      <c r="B15" s="75">
        <v>6</v>
      </c>
      <c r="C15" s="77" t="s">
        <v>578</v>
      </c>
      <c r="D15" s="71" t="s">
        <v>579</v>
      </c>
      <c r="E15" s="71" t="s">
        <v>580</v>
      </c>
      <c r="F15" s="71" t="s">
        <v>581</v>
      </c>
      <c r="G15" s="71"/>
      <c r="H15" s="71"/>
    </row>
    <row r="16" spans="1:10" ht="18">
      <c r="A16" s="75">
        <v>13</v>
      </c>
      <c r="B16" s="75">
        <v>7</v>
      </c>
      <c r="C16" s="77" t="s">
        <v>582</v>
      </c>
      <c r="D16" s="71" t="s">
        <v>583</v>
      </c>
      <c r="E16" s="71" t="s">
        <v>584</v>
      </c>
      <c r="F16" s="71" t="s">
        <v>585</v>
      </c>
      <c r="G16" s="71"/>
      <c r="H16" s="71"/>
    </row>
    <row r="17" spans="1:8" ht="18">
      <c r="A17" s="75">
        <v>14</v>
      </c>
      <c r="B17" s="75">
        <v>7</v>
      </c>
      <c r="C17" s="77" t="s">
        <v>586</v>
      </c>
      <c r="D17" s="71" t="s">
        <v>587</v>
      </c>
      <c r="E17" s="71" t="s">
        <v>588</v>
      </c>
      <c r="F17" s="71"/>
      <c r="G17" s="71"/>
      <c r="H17" s="71"/>
    </row>
    <row r="18" spans="1:8" ht="18">
      <c r="A18" s="75">
        <v>15</v>
      </c>
      <c r="B18" s="75">
        <v>8</v>
      </c>
      <c r="C18" s="77" t="s">
        <v>589</v>
      </c>
      <c r="D18" s="71" t="s">
        <v>590</v>
      </c>
      <c r="E18" s="71" t="s">
        <v>591</v>
      </c>
      <c r="F18" s="71"/>
      <c r="G18" s="71"/>
      <c r="H18" s="71"/>
    </row>
    <row r="19" spans="1:8" ht="18">
      <c r="A19" s="75">
        <v>16</v>
      </c>
      <c r="B19" s="75">
        <v>8</v>
      </c>
      <c r="C19" s="77" t="s">
        <v>592</v>
      </c>
      <c r="D19" s="71" t="s">
        <v>593</v>
      </c>
      <c r="E19" s="71"/>
      <c r="F19" s="71"/>
      <c r="G19" s="71"/>
      <c r="H19" s="71"/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5BB5-F3B2-48C4-A751-FF7AFCCA791A}">
  <dimension ref="A1:G10"/>
  <sheetViews>
    <sheetView workbookViewId="0">
      <selection activeCell="D26" sqref="D26"/>
    </sheetView>
  </sheetViews>
  <sheetFormatPr defaultRowHeight="14.45"/>
  <cols>
    <col min="1" max="1" width="13.85546875" bestFit="1" customWidth="1"/>
    <col min="2" max="2" width="13.140625" bestFit="1" customWidth="1"/>
    <col min="3" max="3" width="29.42578125" customWidth="1"/>
    <col min="7" max="7" width="22.42578125" bestFit="1" customWidth="1"/>
  </cols>
  <sheetData>
    <row r="1" spans="1:7" ht="15" thickBot="1"/>
    <row r="2" spans="1:7" ht="28.5">
      <c r="B2" s="174" t="s">
        <v>243</v>
      </c>
      <c r="C2" s="175" t="s">
        <v>244</v>
      </c>
      <c r="D2" s="105" t="s">
        <v>19</v>
      </c>
      <c r="E2" s="105" t="s">
        <v>20</v>
      </c>
      <c r="F2" s="105" t="s">
        <v>21</v>
      </c>
      <c r="G2" s="176" t="s">
        <v>23</v>
      </c>
    </row>
    <row r="3" spans="1:7">
      <c r="A3" t="s">
        <v>594</v>
      </c>
      <c r="B3" s="133">
        <v>11074</v>
      </c>
      <c r="C3" s="133"/>
      <c r="D3" s="177">
        <v>5</v>
      </c>
      <c r="E3" s="177">
        <v>10</v>
      </c>
      <c r="F3" s="142">
        <v>8</v>
      </c>
      <c r="G3" s="142">
        <v>2</v>
      </c>
    </row>
    <row r="4" spans="1:7">
      <c r="D4" s="37"/>
      <c r="E4" s="37"/>
      <c r="F4" s="37"/>
      <c r="G4" s="37"/>
    </row>
    <row r="5" spans="1:7">
      <c r="D5" s="37"/>
      <c r="E5" s="37"/>
      <c r="F5" s="37"/>
      <c r="G5" s="37"/>
    </row>
    <row r="6" spans="1:7">
      <c r="A6" t="s">
        <v>595</v>
      </c>
      <c r="B6" s="133">
        <v>18050</v>
      </c>
      <c r="C6" s="133"/>
      <c r="D6" s="177">
        <v>17</v>
      </c>
      <c r="E6" s="177">
        <v>10</v>
      </c>
      <c r="F6" s="142">
        <v>7</v>
      </c>
      <c r="G6" s="142">
        <v>1</v>
      </c>
    </row>
    <row r="7" spans="1:7">
      <c r="D7" s="37"/>
      <c r="E7" s="37"/>
      <c r="F7" s="37"/>
      <c r="G7" s="37"/>
    </row>
    <row r="8" spans="1:7">
      <c r="D8" s="37"/>
      <c r="E8" s="37"/>
      <c r="F8" s="37"/>
      <c r="G8" s="37"/>
    </row>
    <row r="9" spans="1:7">
      <c r="A9" t="s">
        <v>596</v>
      </c>
      <c r="B9" s="133">
        <v>18269</v>
      </c>
      <c r="C9" s="133"/>
      <c r="D9" s="142">
        <v>11</v>
      </c>
      <c r="E9" s="142">
        <v>9</v>
      </c>
      <c r="F9" s="142">
        <v>21</v>
      </c>
      <c r="G9" s="142">
        <v>9</v>
      </c>
    </row>
    <row r="10" spans="1:7">
      <c r="D10" s="37"/>
      <c r="E10" s="37"/>
      <c r="F10" s="37"/>
      <c r="G10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320B-7D8B-44EC-AF9E-170BE3558D54}">
  <dimension ref="B1:Q97"/>
  <sheetViews>
    <sheetView workbookViewId="0">
      <pane ySplit="8" topLeftCell="A32" activePane="bottomLeft" state="frozen"/>
      <selection pane="bottomLeft" activeCell="B41" sqref="B41:L42"/>
    </sheetView>
  </sheetViews>
  <sheetFormatPr defaultRowHeight="15"/>
  <cols>
    <col min="4" max="4" width="13.7109375" customWidth="1"/>
    <col min="5" max="5" width="27.140625" customWidth="1"/>
    <col min="6" max="6" width="16.85546875" customWidth="1"/>
    <col min="7" max="7" width="13.28515625" customWidth="1"/>
    <col min="12" max="12" width="23.85546875" bestFit="1" customWidth="1"/>
    <col min="13" max="13" width="26" bestFit="1" customWidth="1"/>
    <col min="15" max="15" width="12.5703125" bestFit="1" customWidth="1"/>
  </cols>
  <sheetData>
    <row r="1" spans="2:17">
      <c r="C1" s="143"/>
      <c r="D1" s="143" t="s">
        <v>0</v>
      </c>
      <c r="E1" s="143" t="s">
        <v>214</v>
      </c>
      <c r="F1" s="143" t="s">
        <v>2</v>
      </c>
      <c r="M1" t="s">
        <v>215</v>
      </c>
      <c r="N1" t="s">
        <v>216</v>
      </c>
    </row>
    <row r="2" spans="2:17">
      <c r="D2" s="203" t="s">
        <v>3</v>
      </c>
      <c r="E2" s="204" t="s">
        <v>4</v>
      </c>
      <c r="F2" s="205"/>
      <c r="G2" s="206"/>
      <c r="L2" s="214" t="s">
        <v>217</v>
      </c>
      <c r="M2" s="215">
        <f>H11+H14+H15+H16+H18+H19+H20+H21+H23+H24+H25+H27+H28+H29+H30+H31+H32+H35+H36</f>
        <v>8</v>
      </c>
      <c r="N2" s="216">
        <f>I18+I19+I31+I32+I30</f>
        <v>5</v>
      </c>
    </row>
    <row r="3" spans="2:17">
      <c r="D3" s="207" t="s">
        <v>218</v>
      </c>
      <c r="E3" s="133" t="s">
        <v>6</v>
      </c>
      <c r="F3" s="161" t="s">
        <v>219</v>
      </c>
      <c r="G3" s="208"/>
      <c r="L3" s="217" t="s">
        <v>220</v>
      </c>
      <c r="M3" s="194">
        <f>H17+H22+H34+H38+H39+H43+H44+H52+H56+H60+H63+H65+H72+H73</f>
        <v>14</v>
      </c>
      <c r="N3" s="218">
        <f>I17+I22+I26+I33+I34+I37+I38+I39+I40+I41+I42+I43+I44+I45+I46+I47+I48+I49+I50+I51+I52+I53+I54+I55+I56+I57+I58+I59+I60+I61+I62+I63+I64+I65+I67+I68+I69+I70+I71+I72+I73</f>
        <v>13</v>
      </c>
    </row>
    <row r="4" spans="2:17">
      <c r="D4" s="207" t="s">
        <v>221</v>
      </c>
      <c r="E4" s="133" t="s">
        <v>8</v>
      </c>
      <c r="F4" s="161" t="s">
        <v>9</v>
      </c>
      <c r="G4" s="208"/>
      <c r="I4" s="227"/>
      <c r="L4" s="217" t="s">
        <v>222</v>
      </c>
      <c r="M4" s="194">
        <f>H70+H74+H76+H77+H78+H80+H85+H89+H90+H91</f>
        <v>9</v>
      </c>
      <c r="N4" s="218">
        <f>I93+I91+I92+I90+I87+I80+I79+I78+I77+I76+I75+I74+I9+I10</f>
        <v>15</v>
      </c>
    </row>
    <row r="5" spans="2:17">
      <c r="D5" s="207" t="s">
        <v>223</v>
      </c>
      <c r="E5" s="133" t="s">
        <v>10</v>
      </c>
      <c r="F5" s="161"/>
      <c r="G5" s="208"/>
      <c r="L5" s="219"/>
      <c r="N5" s="220"/>
    </row>
    <row r="6" spans="2:17">
      <c r="D6" s="209" t="s">
        <v>224</v>
      </c>
      <c r="E6" s="210" t="s">
        <v>11</v>
      </c>
      <c r="F6" s="211"/>
      <c r="G6" s="212"/>
      <c r="L6" s="221" t="s">
        <v>225</v>
      </c>
      <c r="M6" s="222">
        <f>M2+M3+M4</f>
        <v>31</v>
      </c>
      <c r="N6" s="223">
        <f>N2+N3+N4</f>
        <v>33</v>
      </c>
    </row>
    <row r="8" spans="2:17" ht="28.5" customHeight="1">
      <c r="B8" s="188" t="s">
        <v>13</v>
      </c>
      <c r="C8" s="189" t="s">
        <v>14</v>
      </c>
      <c r="D8" s="190" t="s">
        <v>15</v>
      </c>
      <c r="E8" s="190" t="s">
        <v>16</v>
      </c>
      <c r="F8" s="198" t="s">
        <v>226</v>
      </c>
      <c r="G8" s="199" t="s">
        <v>18</v>
      </c>
      <c r="H8" s="200" t="s">
        <v>19</v>
      </c>
      <c r="I8" s="200" t="s">
        <v>20</v>
      </c>
      <c r="J8" s="200" t="s">
        <v>21</v>
      </c>
      <c r="K8" s="200" t="s">
        <v>22</v>
      </c>
      <c r="L8" s="201" t="s">
        <v>23</v>
      </c>
      <c r="P8" s="143"/>
      <c r="Q8" s="143"/>
    </row>
    <row r="9" spans="2:17">
      <c r="B9" s="191" t="s">
        <v>24</v>
      </c>
      <c r="C9" s="192" t="s">
        <v>25</v>
      </c>
      <c r="D9" s="193" t="s">
        <v>26</v>
      </c>
      <c r="E9" s="195" t="s">
        <v>27</v>
      </c>
      <c r="F9" s="202">
        <v>756.95</v>
      </c>
      <c r="G9" s="194">
        <v>1</v>
      </c>
      <c r="H9" s="213"/>
      <c r="I9" s="213">
        <v>1</v>
      </c>
      <c r="J9" s="213"/>
      <c r="K9" s="194" t="s">
        <v>22</v>
      </c>
      <c r="L9" s="194"/>
    </row>
    <row r="10" spans="2:17">
      <c r="B10" s="184" t="s">
        <v>28</v>
      </c>
      <c r="C10" s="185" t="s">
        <v>25</v>
      </c>
      <c r="D10" s="186" t="s">
        <v>26</v>
      </c>
      <c r="E10" s="196" t="s">
        <v>29</v>
      </c>
      <c r="F10" s="202">
        <v>994.30999999999926</v>
      </c>
      <c r="G10" s="194">
        <v>1</v>
      </c>
      <c r="H10" s="213"/>
      <c r="I10" s="213">
        <v>1</v>
      </c>
      <c r="J10" s="213"/>
      <c r="K10" s="194" t="s">
        <v>22</v>
      </c>
      <c r="L10" s="194"/>
    </row>
    <row r="11" spans="2:17">
      <c r="B11" s="184" t="s">
        <v>31</v>
      </c>
      <c r="C11" s="185" t="s">
        <v>32</v>
      </c>
      <c r="D11" s="186" t="s">
        <v>26</v>
      </c>
      <c r="E11" s="196" t="s">
        <v>33</v>
      </c>
      <c r="F11" s="202">
        <v>449</v>
      </c>
      <c r="G11" s="194">
        <v>0</v>
      </c>
      <c r="H11" s="213"/>
      <c r="I11" s="213"/>
      <c r="J11" s="213">
        <v>2</v>
      </c>
      <c r="K11" s="194"/>
      <c r="L11" s="194"/>
    </row>
    <row r="12" spans="2:17">
      <c r="B12" s="184" t="s">
        <v>34</v>
      </c>
      <c r="C12" s="185" t="s">
        <v>25</v>
      </c>
      <c r="D12" s="186" t="s">
        <v>26</v>
      </c>
      <c r="E12" s="196" t="s">
        <v>35</v>
      </c>
      <c r="F12" s="202">
        <v>681</v>
      </c>
      <c r="G12" s="194">
        <v>0</v>
      </c>
      <c r="H12" s="213"/>
      <c r="I12" s="213"/>
      <c r="J12" s="213">
        <v>2</v>
      </c>
      <c r="K12" s="194"/>
      <c r="L12" s="194"/>
    </row>
    <row r="13" spans="2:17">
      <c r="B13" s="184" t="s">
        <v>36</v>
      </c>
      <c r="C13" s="185" t="s">
        <v>32</v>
      </c>
      <c r="D13" s="186" t="s">
        <v>26</v>
      </c>
      <c r="E13" s="196" t="s">
        <v>37</v>
      </c>
      <c r="F13" s="202">
        <v>373.04999999999995</v>
      </c>
      <c r="G13" s="194">
        <v>0</v>
      </c>
      <c r="H13" s="213"/>
      <c r="I13" s="213"/>
      <c r="J13" s="213">
        <v>2</v>
      </c>
      <c r="K13" s="194"/>
      <c r="L13" s="194"/>
    </row>
    <row r="14" spans="2:17">
      <c r="B14" s="184" t="s">
        <v>38</v>
      </c>
      <c r="C14" s="185" t="s">
        <v>32</v>
      </c>
      <c r="D14" s="186" t="s">
        <v>26</v>
      </c>
      <c r="E14" s="196" t="s">
        <v>39</v>
      </c>
      <c r="F14" s="202">
        <v>714.39</v>
      </c>
      <c r="G14" s="194">
        <v>1</v>
      </c>
      <c r="H14" s="225">
        <v>1</v>
      </c>
      <c r="I14" s="225"/>
      <c r="J14" s="213"/>
      <c r="K14" s="194" t="s">
        <v>22</v>
      </c>
      <c r="L14" s="194"/>
    </row>
    <row r="15" spans="2:17">
      <c r="B15" s="184" t="s">
        <v>40</v>
      </c>
      <c r="C15" s="185" t="s">
        <v>32</v>
      </c>
      <c r="D15" s="187" t="s">
        <v>41</v>
      </c>
      <c r="E15" s="196" t="s">
        <v>42</v>
      </c>
      <c r="F15" s="202">
        <v>1180.17</v>
      </c>
      <c r="G15" s="194">
        <v>1</v>
      </c>
      <c r="H15" s="213">
        <v>1</v>
      </c>
      <c r="I15" s="213"/>
      <c r="J15" s="213"/>
      <c r="K15" s="194" t="s">
        <v>22</v>
      </c>
      <c r="L15" s="194"/>
    </row>
    <row r="16" spans="2:17">
      <c r="B16" s="184" t="s">
        <v>43</v>
      </c>
      <c r="C16" s="185" t="s">
        <v>32</v>
      </c>
      <c r="D16" s="187" t="s">
        <v>41</v>
      </c>
      <c r="E16" s="196" t="s">
        <v>44</v>
      </c>
      <c r="F16" s="202">
        <v>1218.03</v>
      </c>
      <c r="G16" s="194">
        <v>1</v>
      </c>
      <c r="H16" s="213">
        <v>1</v>
      </c>
      <c r="I16" s="213"/>
      <c r="J16" s="213"/>
      <c r="K16" s="194" t="s">
        <v>22</v>
      </c>
      <c r="L16" s="194"/>
    </row>
    <row r="17" spans="2:13">
      <c r="B17" s="184" t="s">
        <v>45</v>
      </c>
      <c r="C17" s="185" t="s">
        <v>46</v>
      </c>
      <c r="D17" s="187" t="s">
        <v>41</v>
      </c>
      <c r="E17" s="196" t="s">
        <v>47</v>
      </c>
      <c r="F17" s="202">
        <v>2037.16</v>
      </c>
      <c r="G17" s="194">
        <v>2</v>
      </c>
      <c r="H17" s="213">
        <v>1</v>
      </c>
      <c r="I17" s="213">
        <v>1</v>
      </c>
      <c r="J17" s="213"/>
      <c r="K17" s="194" t="s">
        <v>22</v>
      </c>
      <c r="L17" s="194"/>
    </row>
    <row r="18" spans="2:13">
      <c r="B18" s="184" t="s">
        <v>48</v>
      </c>
      <c r="C18" s="185" t="s">
        <v>32</v>
      </c>
      <c r="D18" s="187" t="s">
        <v>41</v>
      </c>
      <c r="E18" s="196" t="s">
        <v>49</v>
      </c>
      <c r="F18" s="202">
        <v>2082</v>
      </c>
      <c r="G18" s="194">
        <v>2</v>
      </c>
      <c r="H18" s="213">
        <v>1</v>
      </c>
      <c r="I18" s="213">
        <v>1</v>
      </c>
      <c r="J18" s="213"/>
      <c r="K18" s="194" t="s">
        <v>22</v>
      </c>
      <c r="L18" s="194"/>
    </row>
    <row r="19" spans="2:13">
      <c r="B19" s="184" t="s">
        <v>50</v>
      </c>
      <c r="C19" s="185" t="s">
        <v>32</v>
      </c>
      <c r="D19" s="187" t="s">
        <v>41</v>
      </c>
      <c r="E19" s="197" t="s">
        <v>51</v>
      </c>
      <c r="F19" s="202">
        <v>2006.13</v>
      </c>
      <c r="G19" s="194">
        <v>2</v>
      </c>
      <c r="H19" s="213">
        <v>1</v>
      </c>
      <c r="I19" s="213">
        <v>1</v>
      </c>
      <c r="J19" s="213"/>
      <c r="K19" s="194" t="s">
        <v>22</v>
      </c>
      <c r="L19" s="194"/>
    </row>
    <row r="20" spans="2:13">
      <c r="B20" s="184" t="s">
        <v>52</v>
      </c>
      <c r="C20" s="185" t="s">
        <v>46</v>
      </c>
      <c r="D20" s="187" t="s">
        <v>41</v>
      </c>
      <c r="E20" s="196" t="s">
        <v>53</v>
      </c>
      <c r="F20" s="202">
        <v>35.43</v>
      </c>
      <c r="G20" s="194" t="s">
        <v>227</v>
      </c>
      <c r="H20" s="213"/>
      <c r="I20" s="213"/>
      <c r="J20" s="213"/>
      <c r="K20" s="194"/>
      <c r="L20" s="194" t="s">
        <v>227</v>
      </c>
    </row>
    <row r="21" spans="2:13">
      <c r="B21" s="184" t="s">
        <v>55</v>
      </c>
      <c r="C21" s="185" t="s">
        <v>32</v>
      </c>
      <c r="D21" s="187" t="s">
        <v>56</v>
      </c>
      <c r="E21" s="196" t="s">
        <v>57</v>
      </c>
      <c r="F21" s="202">
        <v>630.39</v>
      </c>
      <c r="G21" s="194">
        <v>0</v>
      </c>
      <c r="H21" s="213"/>
      <c r="I21" s="213"/>
      <c r="J21" s="213">
        <v>2</v>
      </c>
      <c r="K21" s="194"/>
      <c r="L21" s="194"/>
    </row>
    <row r="22" spans="2:13">
      <c r="B22" s="184" t="s">
        <v>58</v>
      </c>
      <c r="C22" s="185" t="s">
        <v>46</v>
      </c>
      <c r="D22" s="187" t="s">
        <v>56</v>
      </c>
      <c r="E22" s="196" t="s">
        <v>59</v>
      </c>
      <c r="F22" s="202">
        <v>1449.68</v>
      </c>
      <c r="G22" s="194">
        <v>2</v>
      </c>
      <c r="H22" s="213">
        <v>1</v>
      </c>
      <c r="I22" s="226">
        <v>0</v>
      </c>
      <c r="J22" s="213"/>
      <c r="K22" s="194" t="s">
        <v>22</v>
      </c>
      <c r="L22" s="194"/>
      <c r="M22" t="s">
        <v>228</v>
      </c>
    </row>
    <row r="23" spans="2:13">
      <c r="B23" s="184" t="s">
        <v>60</v>
      </c>
      <c r="C23" s="185" t="s">
        <v>32</v>
      </c>
      <c r="D23" s="187" t="s">
        <v>56</v>
      </c>
      <c r="E23" s="196" t="s">
        <v>61</v>
      </c>
      <c r="F23" s="202">
        <v>621.80999999999995</v>
      </c>
      <c r="G23" s="194">
        <v>0</v>
      </c>
      <c r="H23" s="213"/>
      <c r="I23" s="213"/>
      <c r="J23" s="213">
        <v>2</v>
      </c>
      <c r="K23" s="194"/>
      <c r="L23" s="194"/>
    </row>
    <row r="24" spans="2:13">
      <c r="B24" s="184" t="s">
        <v>62</v>
      </c>
      <c r="C24" s="185" t="s">
        <v>32</v>
      </c>
      <c r="D24" s="187" t="s">
        <v>56</v>
      </c>
      <c r="E24" s="196" t="s">
        <v>63</v>
      </c>
      <c r="F24" s="202">
        <v>560.52</v>
      </c>
      <c r="G24" s="194">
        <v>0</v>
      </c>
      <c r="H24" s="213"/>
      <c r="I24" s="213"/>
      <c r="J24" s="213">
        <v>2</v>
      </c>
      <c r="K24" s="194"/>
      <c r="L24" s="194"/>
    </row>
    <row r="25" spans="2:13">
      <c r="B25" s="184" t="s">
        <v>64</v>
      </c>
      <c r="C25" s="185" t="s">
        <v>32</v>
      </c>
      <c r="D25" s="187" t="s">
        <v>56</v>
      </c>
      <c r="E25" s="196" t="s">
        <v>65</v>
      </c>
      <c r="F25" s="202">
        <v>544.11000000000013</v>
      </c>
      <c r="G25" s="194">
        <v>0</v>
      </c>
      <c r="H25" s="213"/>
      <c r="I25" s="213"/>
      <c r="J25" s="213">
        <v>2</v>
      </c>
      <c r="K25" s="194"/>
      <c r="L25" s="194"/>
    </row>
    <row r="26" spans="2:13">
      <c r="B26" s="184" t="s">
        <v>66</v>
      </c>
      <c r="C26" s="185" t="s">
        <v>46</v>
      </c>
      <c r="D26" s="187" t="s">
        <v>56</v>
      </c>
      <c r="E26" s="196" t="s">
        <v>67</v>
      </c>
      <c r="F26" s="202">
        <v>427.30999999999995</v>
      </c>
      <c r="G26" s="194">
        <v>0</v>
      </c>
      <c r="H26" s="213"/>
      <c r="I26" s="213"/>
      <c r="J26" s="213">
        <v>2</v>
      </c>
      <c r="K26" s="194"/>
      <c r="L26" s="194"/>
    </row>
    <row r="27" spans="2:13">
      <c r="B27" s="184" t="s">
        <v>68</v>
      </c>
      <c r="C27" s="185" t="s">
        <v>32</v>
      </c>
      <c r="D27" s="187" t="s">
        <v>56</v>
      </c>
      <c r="E27" s="196" t="s">
        <v>69</v>
      </c>
      <c r="F27" s="202">
        <v>803.46</v>
      </c>
      <c r="G27" s="194">
        <v>1</v>
      </c>
      <c r="H27" s="213">
        <v>1</v>
      </c>
      <c r="I27" s="213"/>
      <c r="J27" s="213"/>
      <c r="K27" s="194" t="s">
        <v>22</v>
      </c>
      <c r="L27" s="194"/>
    </row>
    <row r="28" spans="2:13">
      <c r="B28" s="184" t="s">
        <v>70</v>
      </c>
      <c r="C28" s="185" t="s">
        <v>32</v>
      </c>
      <c r="D28" s="187" t="s">
        <v>56</v>
      </c>
      <c r="E28" s="196" t="s">
        <v>71</v>
      </c>
      <c r="F28" s="202">
        <v>12.24</v>
      </c>
      <c r="G28" s="194" t="s">
        <v>227</v>
      </c>
      <c r="H28" s="213"/>
      <c r="I28" s="213"/>
      <c r="J28" s="213"/>
      <c r="K28" s="194"/>
      <c r="L28" s="194" t="s">
        <v>227</v>
      </c>
    </row>
    <row r="29" spans="2:13">
      <c r="B29" s="184" t="s">
        <v>72</v>
      </c>
      <c r="C29" s="185" t="s">
        <v>32</v>
      </c>
      <c r="D29" s="187" t="s">
        <v>56</v>
      </c>
      <c r="E29" s="196" t="s">
        <v>73</v>
      </c>
      <c r="F29" s="202">
        <v>427.30999999999995</v>
      </c>
      <c r="G29" s="194">
        <v>0</v>
      </c>
      <c r="H29" s="213"/>
      <c r="I29" s="213"/>
      <c r="J29" s="213">
        <v>2</v>
      </c>
      <c r="K29" s="194"/>
      <c r="L29" s="194"/>
    </row>
    <row r="30" spans="2:13">
      <c r="B30" s="184" t="s">
        <v>74</v>
      </c>
      <c r="C30" s="185" t="s">
        <v>32</v>
      </c>
      <c r="D30" s="187" t="s">
        <v>75</v>
      </c>
      <c r="E30" s="196" t="s">
        <v>76</v>
      </c>
      <c r="F30" s="202">
        <v>1158.53</v>
      </c>
      <c r="G30" s="194">
        <v>1</v>
      </c>
      <c r="H30" s="213"/>
      <c r="I30" s="213">
        <v>1</v>
      </c>
      <c r="J30" s="213"/>
      <c r="K30" s="194" t="s">
        <v>22</v>
      </c>
      <c r="L30" s="194"/>
      <c r="M30" t="s">
        <v>229</v>
      </c>
    </row>
    <row r="31" spans="2:13">
      <c r="B31" s="184" t="s">
        <v>78</v>
      </c>
      <c r="C31" s="185" t="s">
        <v>32</v>
      </c>
      <c r="D31" s="187" t="s">
        <v>75</v>
      </c>
      <c r="E31" s="196" t="s">
        <v>79</v>
      </c>
      <c r="F31" s="202">
        <v>1586.5499999999997</v>
      </c>
      <c r="G31" s="194">
        <v>2</v>
      </c>
      <c r="H31" s="213">
        <v>1</v>
      </c>
      <c r="I31" s="213">
        <v>1</v>
      </c>
      <c r="J31" s="213"/>
      <c r="K31" s="194" t="s">
        <v>22</v>
      </c>
      <c r="L31" s="194"/>
    </row>
    <row r="32" spans="2:13">
      <c r="B32" s="184" t="s">
        <v>80</v>
      </c>
      <c r="C32" s="185" t="s">
        <v>32</v>
      </c>
      <c r="D32" s="187" t="s">
        <v>75</v>
      </c>
      <c r="E32" s="196" t="s">
        <v>81</v>
      </c>
      <c r="F32" s="202">
        <v>1402.02</v>
      </c>
      <c r="G32" s="194">
        <v>2</v>
      </c>
      <c r="H32" s="213">
        <v>1</v>
      </c>
      <c r="I32" s="213">
        <v>1</v>
      </c>
      <c r="J32" s="213"/>
      <c r="K32" s="194" t="s">
        <v>22</v>
      </c>
      <c r="L32" s="194"/>
    </row>
    <row r="33" spans="2:12">
      <c r="B33" s="184" t="s">
        <v>82</v>
      </c>
      <c r="C33" s="185" t="s">
        <v>46</v>
      </c>
      <c r="D33" s="187" t="s">
        <v>75</v>
      </c>
      <c r="E33" s="196" t="s">
        <v>83</v>
      </c>
      <c r="F33" s="202">
        <v>69.930000000000007</v>
      </c>
      <c r="G33" s="194" t="s">
        <v>227</v>
      </c>
      <c r="H33" s="213"/>
      <c r="I33" s="213"/>
      <c r="J33" s="213"/>
      <c r="K33" s="194"/>
      <c r="L33" s="194" t="s">
        <v>227</v>
      </c>
    </row>
    <row r="34" spans="2:12">
      <c r="B34" s="184" t="s">
        <v>84</v>
      </c>
      <c r="C34" s="185" t="s">
        <v>46</v>
      </c>
      <c r="D34" s="187" t="s">
        <v>75</v>
      </c>
      <c r="E34" s="196" t="s">
        <v>85</v>
      </c>
      <c r="F34" s="202">
        <v>1438.6299999999994</v>
      </c>
      <c r="G34" s="194">
        <v>2</v>
      </c>
      <c r="H34" s="213">
        <v>1</v>
      </c>
      <c r="I34" s="213">
        <v>1</v>
      </c>
      <c r="J34" s="213"/>
      <c r="K34" s="194" t="s">
        <v>22</v>
      </c>
      <c r="L34" s="194"/>
    </row>
    <row r="35" spans="2:12">
      <c r="B35" s="184" t="s">
        <v>86</v>
      </c>
      <c r="C35" s="228" t="s">
        <v>32</v>
      </c>
      <c r="D35" s="187" t="s">
        <v>75</v>
      </c>
      <c r="E35" s="196" t="s">
        <v>87</v>
      </c>
      <c r="F35" s="202">
        <v>33.380000000000003</v>
      </c>
      <c r="G35" s="194" t="s">
        <v>227</v>
      </c>
      <c r="H35" s="213"/>
      <c r="I35" s="213"/>
      <c r="J35" s="213"/>
      <c r="K35" s="194"/>
      <c r="L35" s="194" t="s">
        <v>227</v>
      </c>
    </row>
    <row r="36" spans="2:12">
      <c r="B36" s="184" t="s">
        <v>88</v>
      </c>
      <c r="C36" s="185" t="s">
        <v>32</v>
      </c>
      <c r="D36" s="187" t="s">
        <v>75</v>
      </c>
      <c r="E36" s="196" t="s">
        <v>89</v>
      </c>
      <c r="F36" s="202">
        <v>602.91000000000008</v>
      </c>
      <c r="G36" s="194">
        <v>0</v>
      </c>
      <c r="H36" s="213"/>
      <c r="I36" s="213"/>
      <c r="J36" s="213">
        <v>2</v>
      </c>
      <c r="K36" s="194"/>
      <c r="L36" s="194"/>
    </row>
    <row r="37" spans="2:12">
      <c r="B37" s="184" t="s">
        <v>90</v>
      </c>
      <c r="C37" s="185" t="s">
        <v>46</v>
      </c>
      <c r="D37" s="187" t="s">
        <v>75</v>
      </c>
      <c r="E37" s="196" t="s">
        <v>91</v>
      </c>
      <c r="F37" s="202">
        <v>369.55999999999995</v>
      </c>
      <c r="G37" s="194">
        <v>0</v>
      </c>
      <c r="H37" s="213"/>
      <c r="I37" s="213"/>
      <c r="J37" s="213">
        <v>2</v>
      </c>
      <c r="K37" s="194"/>
      <c r="L37" s="194"/>
    </row>
    <row r="38" spans="2:12">
      <c r="B38" s="184" t="s">
        <v>92</v>
      </c>
      <c r="C38" s="185" t="s">
        <v>46</v>
      </c>
      <c r="D38" s="187" t="s">
        <v>75</v>
      </c>
      <c r="E38" s="196" t="s">
        <v>93</v>
      </c>
      <c r="F38" s="202">
        <v>795.24</v>
      </c>
      <c r="G38" s="194">
        <v>1</v>
      </c>
      <c r="H38" s="225"/>
      <c r="I38" s="213">
        <v>1</v>
      </c>
      <c r="J38" s="213"/>
      <c r="K38" s="194" t="s">
        <v>22</v>
      </c>
      <c r="L38" s="194"/>
    </row>
    <row r="39" spans="2:12">
      <c r="B39" s="184" t="s">
        <v>94</v>
      </c>
      <c r="C39" s="185" t="s">
        <v>46</v>
      </c>
      <c r="D39" s="187" t="s">
        <v>95</v>
      </c>
      <c r="E39" s="196" t="s">
        <v>96</v>
      </c>
      <c r="F39" s="202">
        <v>2266.6000000000004</v>
      </c>
      <c r="G39" s="194">
        <v>3</v>
      </c>
      <c r="H39" s="213">
        <v>2</v>
      </c>
      <c r="I39" s="213">
        <v>1</v>
      </c>
      <c r="J39" s="213"/>
      <c r="K39" s="194" t="s">
        <v>22</v>
      </c>
      <c r="L39" s="194"/>
    </row>
    <row r="40" spans="2:12">
      <c r="B40" s="184" t="s">
        <v>97</v>
      </c>
      <c r="C40" s="185" t="s">
        <v>46</v>
      </c>
      <c r="D40" s="187" t="s">
        <v>95</v>
      </c>
      <c r="E40" s="196" t="s">
        <v>98</v>
      </c>
      <c r="F40" s="202">
        <v>637.46999999999969</v>
      </c>
      <c r="G40" s="194">
        <v>0</v>
      </c>
      <c r="H40" s="213"/>
      <c r="I40" s="213"/>
      <c r="J40" s="213">
        <v>2</v>
      </c>
      <c r="K40" s="194"/>
      <c r="L40" s="194"/>
    </row>
    <row r="41" spans="2:12">
      <c r="B41" s="184" t="s">
        <v>99</v>
      </c>
      <c r="C41" s="185" t="s">
        <v>46</v>
      </c>
      <c r="D41" s="187" t="s">
        <v>95</v>
      </c>
      <c r="E41" s="196" t="s">
        <v>100</v>
      </c>
      <c r="F41" s="202">
        <v>37</v>
      </c>
      <c r="G41" s="194" t="s">
        <v>227</v>
      </c>
      <c r="H41" s="213"/>
      <c r="I41" s="213"/>
      <c r="J41" s="213"/>
      <c r="K41" s="194"/>
      <c r="L41" s="194" t="s">
        <v>227</v>
      </c>
    </row>
    <row r="42" spans="2:12">
      <c r="B42" s="184" t="s">
        <v>101</v>
      </c>
      <c r="C42" s="185" t="s">
        <v>46</v>
      </c>
      <c r="D42" s="187" t="s">
        <v>95</v>
      </c>
      <c r="E42" s="196" t="s">
        <v>102</v>
      </c>
      <c r="F42" s="202">
        <v>24</v>
      </c>
      <c r="G42" s="194" t="s">
        <v>227</v>
      </c>
      <c r="H42" s="213"/>
      <c r="I42" s="213"/>
      <c r="J42" s="213"/>
      <c r="K42" s="194"/>
      <c r="L42" s="194" t="s">
        <v>227</v>
      </c>
    </row>
    <row r="43" spans="2:12">
      <c r="B43" s="184" t="s">
        <v>103</v>
      </c>
      <c r="C43" s="185" t="s">
        <v>46</v>
      </c>
      <c r="D43" s="187" t="s">
        <v>95</v>
      </c>
      <c r="E43" s="196" t="s">
        <v>104</v>
      </c>
      <c r="F43" s="202">
        <v>1607.5699999999997</v>
      </c>
      <c r="G43" s="194">
        <v>2</v>
      </c>
      <c r="H43" s="213">
        <v>1</v>
      </c>
      <c r="I43" s="213">
        <v>1</v>
      </c>
      <c r="J43" s="213"/>
      <c r="K43" s="194" t="s">
        <v>22</v>
      </c>
      <c r="L43" s="194"/>
    </row>
    <row r="44" spans="2:12">
      <c r="B44" s="184" t="s">
        <v>105</v>
      </c>
      <c r="C44" s="185" t="s">
        <v>46</v>
      </c>
      <c r="D44" s="187" t="s">
        <v>95</v>
      </c>
      <c r="E44" s="196" t="s">
        <v>106</v>
      </c>
      <c r="F44" s="202">
        <v>1158.1000000000001</v>
      </c>
      <c r="G44" s="194">
        <v>1</v>
      </c>
      <c r="H44" s="213">
        <v>1</v>
      </c>
      <c r="I44" s="213"/>
      <c r="J44" s="213"/>
      <c r="K44" s="194" t="s">
        <v>22</v>
      </c>
      <c r="L44" s="194"/>
    </row>
    <row r="45" spans="2:12">
      <c r="B45" s="184" t="s">
        <v>107</v>
      </c>
      <c r="C45" s="185" t="s">
        <v>46</v>
      </c>
      <c r="D45" s="187" t="s">
        <v>95</v>
      </c>
      <c r="E45" s="196" t="s">
        <v>108</v>
      </c>
      <c r="F45" s="202">
        <v>62.67</v>
      </c>
      <c r="G45" s="194" t="s">
        <v>227</v>
      </c>
      <c r="H45" s="213"/>
      <c r="I45" s="213"/>
      <c r="J45" s="213"/>
      <c r="K45" s="194"/>
      <c r="L45" s="194" t="s">
        <v>227</v>
      </c>
    </row>
    <row r="46" spans="2:12">
      <c r="B46" s="184" t="s">
        <v>109</v>
      </c>
      <c r="C46" s="185" t="s">
        <v>46</v>
      </c>
      <c r="D46" s="187" t="s">
        <v>95</v>
      </c>
      <c r="E46" s="196" t="s">
        <v>110</v>
      </c>
      <c r="F46" s="202">
        <v>1012.31</v>
      </c>
      <c r="G46" s="194">
        <v>1</v>
      </c>
      <c r="H46" s="213"/>
      <c r="I46" s="225">
        <v>1</v>
      </c>
      <c r="J46" s="213"/>
      <c r="K46" s="194" t="s">
        <v>22</v>
      </c>
      <c r="L46" s="194"/>
    </row>
    <row r="47" spans="2:12" hidden="1">
      <c r="B47" s="184" t="s">
        <v>230</v>
      </c>
      <c r="C47" s="185" t="s">
        <v>46</v>
      </c>
      <c r="D47" s="187" t="s">
        <v>95</v>
      </c>
      <c r="E47" s="196" t="s">
        <v>231</v>
      </c>
      <c r="F47" s="202"/>
      <c r="G47" s="194">
        <v>0</v>
      </c>
      <c r="H47" s="213"/>
      <c r="I47" s="213"/>
      <c r="J47" s="213"/>
      <c r="K47" s="194"/>
      <c r="L47" s="194"/>
    </row>
    <row r="48" spans="2:12">
      <c r="B48" s="184" t="s">
        <v>111</v>
      </c>
      <c r="C48" s="185" t="s">
        <v>46</v>
      </c>
      <c r="D48" s="187" t="s">
        <v>95</v>
      </c>
      <c r="E48" s="196" t="s">
        <v>112</v>
      </c>
      <c r="F48" s="202">
        <v>30.38</v>
      </c>
      <c r="G48" s="194" t="s">
        <v>227</v>
      </c>
      <c r="H48" s="213"/>
      <c r="I48" s="213"/>
      <c r="J48" s="213"/>
      <c r="K48" s="194"/>
      <c r="L48" s="194" t="s">
        <v>227</v>
      </c>
    </row>
    <row r="49" spans="2:12">
      <c r="B49" s="184" t="s">
        <v>113</v>
      </c>
      <c r="C49" s="185" t="s">
        <v>46</v>
      </c>
      <c r="D49" s="187" t="s">
        <v>95</v>
      </c>
      <c r="E49" s="196" t="s">
        <v>232</v>
      </c>
      <c r="F49" s="202">
        <v>1021.8700000000001</v>
      </c>
      <c r="G49" s="194">
        <v>1</v>
      </c>
      <c r="H49" s="213"/>
      <c r="I49" s="213">
        <v>1</v>
      </c>
      <c r="J49" s="213"/>
      <c r="K49" s="194" t="s">
        <v>22</v>
      </c>
      <c r="L49" s="194"/>
    </row>
    <row r="50" spans="2:12">
      <c r="B50" s="184" t="s">
        <v>115</v>
      </c>
      <c r="C50" s="185" t="s">
        <v>46</v>
      </c>
      <c r="D50" s="187" t="s">
        <v>95</v>
      </c>
      <c r="E50" s="196" t="s">
        <v>233</v>
      </c>
      <c r="F50" s="202">
        <v>290.15999999999997</v>
      </c>
      <c r="G50" s="194">
        <v>0</v>
      </c>
      <c r="H50" s="213"/>
      <c r="I50" s="213"/>
      <c r="J50" s="213">
        <v>1</v>
      </c>
      <c r="K50" s="194"/>
      <c r="L50" s="194"/>
    </row>
    <row r="51" spans="2:12">
      <c r="B51" s="184" t="s">
        <v>117</v>
      </c>
      <c r="C51" s="185" t="s">
        <v>46</v>
      </c>
      <c r="D51" s="187" t="s">
        <v>118</v>
      </c>
      <c r="E51" s="196" t="s">
        <v>119</v>
      </c>
      <c r="F51" s="202">
        <v>561.37999999999988</v>
      </c>
      <c r="G51" s="194">
        <v>0</v>
      </c>
      <c r="H51" s="213"/>
      <c r="I51" s="213"/>
      <c r="J51" s="213">
        <v>2</v>
      </c>
      <c r="K51" s="194"/>
      <c r="L51" s="194"/>
    </row>
    <row r="52" spans="2:12">
      <c r="B52" s="184" t="s">
        <v>120</v>
      </c>
      <c r="C52" s="185" t="s">
        <v>46</v>
      </c>
      <c r="D52" s="187" t="s">
        <v>118</v>
      </c>
      <c r="E52" s="196" t="s">
        <v>121</v>
      </c>
      <c r="F52" s="202">
        <v>998</v>
      </c>
      <c r="G52" s="194">
        <v>1</v>
      </c>
      <c r="H52" s="213">
        <v>1</v>
      </c>
      <c r="I52" s="213"/>
      <c r="J52" s="213"/>
      <c r="K52" s="194" t="s">
        <v>22</v>
      </c>
      <c r="L52" s="194"/>
    </row>
    <row r="53" spans="2:12">
      <c r="B53" s="184" t="s">
        <v>122</v>
      </c>
      <c r="C53" s="185" t="s">
        <v>46</v>
      </c>
      <c r="D53" s="187" t="s">
        <v>118</v>
      </c>
      <c r="E53" s="196" t="s">
        <v>123</v>
      </c>
      <c r="F53" s="202">
        <v>773.37000000000012</v>
      </c>
      <c r="G53" s="194">
        <v>1</v>
      </c>
      <c r="H53" s="213"/>
      <c r="I53" s="225">
        <v>1</v>
      </c>
      <c r="J53" s="213"/>
      <c r="K53" s="194" t="s">
        <v>22</v>
      </c>
      <c r="L53" s="194"/>
    </row>
    <row r="54" spans="2:12">
      <c r="B54" s="184" t="s">
        <v>124</v>
      </c>
      <c r="C54" s="185" t="s">
        <v>46</v>
      </c>
      <c r="D54" s="187" t="s">
        <v>118</v>
      </c>
      <c r="E54" s="196" t="s">
        <v>125</v>
      </c>
      <c r="F54" s="202">
        <v>25.15</v>
      </c>
      <c r="G54" s="194" t="s">
        <v>227</v>
      </c>
      <c r="H54" s="213"/>
      <c r="I54" s="213"/>
      <c r="J54" s="213"/>
      <c r="K54" s="194"/>
      <c r="L54" s="194" t="s">
        <v>227</v>
      </c>
    </row>
    <row r="55" spans="2:12">
      <c r="B55" s="184" t="s">
        <v>126</v>
      </c>
      <c r="C55" s="185" t="s">
        <v>46</v>
      </c>
      <c r="D55" s="187" t="s">
        <v>118</v>
      </c>
      <c r="E55" s="196" t="s">
        <v>127</v>
      </c>
      <c r="F55" s="202">
        <v>42.22</v>
      </c>
      <c r="G55" s="194" t="s">
        <v>227</v>
      </c>
      <c r="H55" s="213"/>
      <c r="I55" s="213"/>
      <c r="J55" s="213"/>
      <c r="K55" s="194"/>
      <c r="L55" s="194" t="s">
        <v>227</v>
      </c>
    </row>
    <row r="56" spans="2:12">
      <c r="B56" s="184" t="s">
        <v>128</v>
      </c>
      <c r="C56" s="185" t="s">
        <v>46</v>
      </c>
      <c r="D56" s="187" t="s">
        <v>118</v>
      </c>
      <c r="E56" s="196" t="s">
        <v>129</v>
      </c>
      <c r="F56" s="202">
        <v>1444.0300000000004</v>
      </c>
      <c r="G56" s="194">
        <v>2</v>
      </c>
      <c r="H56" s="213">
        <v>1</v>
      </c>
      <c r="I56" s="213">
        <v>1</v>
      </c>
      <c r="J56" s="213"/>
      <c r="K56" s="194" t="s">
        <v>22</v>
      </c>
      <c r="L56" s="194"/>
    </row>
    <row r="57" spans="2:12">
      <c r="B57" s="184" t="s">
        <v>130</v>
      </c>
      <c r="C57" s="185" t="s">
        <v>46</v>
      </c>
      <c r="D57" s="187" t="s">
        <v>118</v>
      </c>
      <c r="E57" s="196" t="s">
        <v>131</v>
      </c>
      <c r="F57" s="202">
        <v>35.229999999999997</v>
      </c>
      <c r="G57" s="194" t="s">
        <v>227</v>
      </c>
      <c r="H57" s="213"/>
      <c r="I57" s="213"/>
      <c r="J57" s="213"/>
      <c r="K57" s="194"/>
      <c r="L57" s="194" t="s">
        <v>227</v>
      </c>
    </row>
    <row r="58" spans="2:12">
      <c r="B58" s="184" t="s">
        <v>132</v>
      </c>
      <c r="C58" s="185" t="s">
        <v>46</v>
      </c>
      <c r="D58" s="187" t="s">
        <v>118</v>
      </c>
      <c r="E58" s="196" t="s">
        <v>133</v>
      </c>
      <c r="F58" s="202">
        <v>601.49000000000012</v>
      </c>
      <c r="G58" s="194">
        <v>0</v>
      </c>
      <c r="H58" s="213"/>
      <c r="I58" s="213"/>
      <c r="J58" s="213">
        <v>2</v>
      </c>
      <c r="K58" s="194"/>
      <c r="L58" s="194"/>
    </row>
    <row r="59" spans="2:12">
      <c r="B59" s="184" t="s">
        <v>134</v>
      </c>
      <c r="C59" s="185" t="s">
        <v>46</v>
      </c>
      <c r="D59" s="187" t="s">
        <v>118</v>
      </c>
      <c r="E59" s="196" t="s">
        <v>135</v>
      </c>
      <c r="F59" s="202">
        <v>1004.6200000000001</v>
      </c>
      <c r="G59" s="194">
        <v>1</v>
      </c>
      <c r="H59" s="213"/>
      <c r="I59" s="213">
        <v>1</v>
      </c>
      <c r="J59" s="213"/>
      <c r="K59" s="194" t="s">
        <v>22</v>
      </c>
      <c r="L59" s="194"/>
    </row>
    <row r="60" spans="2:12">
      <c r="B60" s="184" t="s">
        <v>136</v>
      </c>
      <c r="C60" s="185" t="s">
        <v>46</v>
      </c>
      <c r="D60" s="187" t="s">
        <v>118</v>
      </c>
      <c r="E60" s="196" t="s">
        <v>137</v>
      </c>
      <c r="F60" s="202">
        <v>939.30000000000007</v>
      </c>
      <c r="G60" s="194">
        <v>1</v>
      </c>
      <c r="H60" s="225">
        <v>1</v>
      </c>
      <c r="I60" s="213"/>
      <c r="J60" s="213"/>
      <c r="K60" s="194" t="s">
        <v>22</v>
      </c>
      <c r="L60" s="194"/>
    </row>
    <row r="61" spans="2:12">
      <c r="B61" s="184" t="s">
        <v>138</v>
      </c>
      <c r="C61" s="185" t="s">
        <v>46</v>
      </c>
      <c r="D61" s="187" t="s">
        <v>118</v>
      </c>
      <c r="E61" s="196" t="s">
        <v>139</v>
      </c>
      <c r="F61" s="202">
        <v>54.95</v>
      </c>
      <c r="G61" s="194" t="s">
        <v>227</v>
      </c>
      <c r="H61" s="213"/>
      <c r="I61" s="213"/>
      <c r="J61" s="213"/>
      <c r="K61" s="194"/>
      <c r="L61" s="194" t="s">
        <v>227</v>
      </c>
    </row>
    <row r="62" spans="2:12">
      <c r="B62" s="184" t="s">
        <v>140</v>
      </c>
      <c r="C62" s="185" t="s">
        <v>46</v>
      </c>
      <c r="D62" s="187" t="s">
        <v>118</v>
      </c>
      <c r="E62" s="196" t="s">
        <v>141</v>
      </c>
      <c r="F62" s="202">
        <v>22.23</v>
      </c>
      <c r="G62" s="194" t="s">
        <v>227</v>
      </c>
      <c r="H62" s="213"/>
      <c r="I62" s="213"/>
      <c r="J62" s="213"/>
      <c r="K62" s="194"/>
      <c r="L62" s="194" t="s">
        <v>227</v>
      </c>
    </row>
    <row r="63" spans="2:12">
      <c r="B63" s="184" t="s">
        <v>142</v>
      </c>
      <c r="C63" s="185" t="s">
        <v>46</v>
      </c>
      <c r="D63" s="187" t="s">
        <v>118</v>
      </c>
      <c r="E63" s="196" t="s">
        <v>234</v>
      </c>
      <c r="F63" s="202">
        <v>879.21</v>
      </c>
      <c r="G63" s="194">
        <v>1</v>
      </c>
      <c r="H63" s="225">
        <v>1</v>
      </c>
      <c r="I63" s="213"/>
      <c r="J63" s="213"/>
      <c r="K63" s="194" t="s">
        <v>22</v>
      </c>
      <c r="L63" s="194"/>
    </row>
    <row r="64" spans="2:12">
      <c r="B64" s="184" t="s">
        <v>144</v>
      </c>
      <c r="C64" s="185" t="s">
        <v>46</v>
      </c>
      <c r="D64" s="187" t="s">
        <v>118</v>
      </c>
      <c r="E64" s="196" t="s">
        <v>145</v>
      </c>
      <c r="F64" s="202">
        <v>1037.56</v>
      </c>
      <c r="G64" s="194">
        <v>1</v>
      </c>
      <c r="H64" s="213"/>
      <c r="I64" s="213">
        <v>1</v>
      </c>
      <c r="J64" s="213"/>
      <c r="K64" s="194" t="s">
        <v>22</v>
      </c>
      <c r="L64" s="194"/>
    </row>
    <row r="65" spans="2:12">
      <c r="B65" s="184" t="s">
        <v>146</v>
      </c>
      <c r="C65" s="185" t="s">
        <v>46</v>
      </c>
      <c r="D65" s="187" t="s">
        <v>118</v>
      </c>
      <c r="E65" s="196" t="s">
        <v>147</v>
      </c>
      <c r="F65" s="202">
        <v>904.16000000000008</v>
      </c>
      <c r="G65" s="194">
        <v>1</v>
      </c>
      <c r="H65" s="225">
        <v>1</v>
      </c>
      <c r="I65" s="213"/>
      <c r="J65" s="213"/>
      <c r="K65" s="194" t="s">
        <v>22</v>
      </c>
      <c r="L65" s="194"/>
    </row>
    <row r="66" spans="2:12">
      <c r="B66" s="184" t="s">
        <v>148</v>
      </c>
      <c r="C66" s="185" t="s">
        <v>46</v>
      </c>
      <c r="D66" s="187" t="s">
        <v>118</v>
      </c>
      <c r="E66" s="196" t="s">
        <v>149</v>
      </c>
      <c r="F66" s="202">
        <v>910.71</v>
      </c>
      <c r="G66" s="194">
        <v>1</v>
      </c>
      <c r="H66" s="213"/>
      <c r="J66" s="213"/>
      <c r="K66" s="194" t="s">
        <v>22</v>
      </c>
      <c r="L66" s="194"/>
    </row>
    <row r="67" spans="2:12">
      <c r="B67" s="184" t="s">
        <v>150</v>
      </c>
      <c r="C67" s="185" t="s">
        <v>46</v>
      </c>
      <c r="D67" s="187" t="s">
        <v>118</v>
      </c>
      <c r="E67" s="196" t="s">
        <v>151</v>
      </c>
      <c r="F67" s="202">
        <v>679.59999999999991</v>
      </c>
      <c r="G67" s="194">
        <v>0</v>
      </c>
      <c r="H67" s="213"/>
      <c r="I67" s="225">
        <v>1</v>
      </c>
      <c r="J67" s="213">
        <v>2</v>
      </c>
      <c r="K67" s="194"/>
      <c r="L67" s="194"/>
    </row>
    <row r="68" spans="2:12">
      <c r="B68" s="184" t="s">
        <v>152</v>
      </c>
      <c r="C68" s="185" t="s">
        <v>46</v>
      </c>
      <c r="D68" s="187" t="s">
        <v>118</v>
      </c>
      <c r="E68" s="196" t="s">
        <v>153</v>
      </c>
      <c r="F68" s="202">
        <v>17.8</v>
      </c>
      <c r="G68" s="194" t="s">
        <v>227</v>
      </c>
      <c r="H68" s="213"/>
      <c r="I68" s="213"/>
      <c r="J68" s="213"/>
      <c r="K68" s="194"/>
      <c r="L68" s="194" t="s">
        <v>227</v>
      </c>
    </row>
    <row r="69" spans="2:12">
      <c r="B69" s="184" t="s">
        <v>154</v>
      </c>
      <c r="C69" s="185" t="s">
        <v>46</v>
      </c>
      <c r="D69" s="187" t="s">
        <v>118</v>
      </c>
      <c r="E69" s="196" t="s">
        <v>155</v>
      </c>
      <c r="F69" s="202">
        <v>23.02</v>
      </c>
      <c r="G69" s="194" t="s">
        <v>227</v>
      </c>
      <c r="H69" s="213"/>
      <c r="I69" s="213"/>
      <c r="J69" s="213"/>
      <c r="K69" s="194"/>
      <c r="L69" s="194" t="s">
        <v>227</v>
      </c>
    </row>
    <row r="70" spans="2:12">
      <c r="B70" s="184" t="s">
        <v>156</v>
      </c>
      <c r="C70" s="185" t="s">
        <v>25</v>
      </c>
      <c r="D70" s="186" t="s">
        <v>157</v>
      </c>
      <c r="E70" s="196" t="s">
        <v>158</v>
      </c>
      <c r="F70" s="202">
        <v>997.68000000000018</v>
      </c>
      <c r="G70" s="194">
        <v>1</v>
      </c>
      <c r="H70" s="213">
        <v>1</v>
      </c>
      <c r="I70" s="213"/>
      <c r="J70" s="213"/>
      <c r="K70" s="194" t="s">
        <v>22</v>
      </c>
      <c r="L70" s="194"/>
    </row>
    <row r="71" spans="2:12">
      <c r="B71" s="184" t="s">
        <v>159</v>
      </c>
      <c r="C71" s="185" t="s">
        <v>46</v>
      </c>
      <c r="D71" s="186" t="s">
        <v>157</v>
      </c>
      <c r="E71" s="196" t="s">
        <v>160</v>
      </c>
      <c r="F71" s="202">
        <v>426.57</v>
      </c>
      <c r="G71" s="194">
        <v>0</v>
      </c>
      <c r="H71" s="213"/>
      <c r="I71" s="213"/>
      <c r="J71" s="213">
        <v>2</v>
      </c>
      <c r="K71" s="194"/>
      <c r="L71" s="194"/>
    </row>
    <row r="72" spans="2:12">
      <c r="B72" s="184" t="s">
        <v>161</v>
      </c>
      <c r="C72" s="185" t="s">
        <v>46</v>
      </c>
      <c r="D72" s="186" t="s">
        <v>157</v>
      </c>
      <c r="E72" s="196" t="s">
        <v>162</v>
      </c>
      <c r="F72" s="202">
        <v>1203.5199999999995</v>
      </c>
      <c r="G72" s="194">
        <v>1</v>
      </c>
      <c r="H72" s="213">
        <v>1</v>
      </c>
      <c r="I72" s="213"/>
      <c r="J72" s="213"/>
      <c r="K72" s="194" t="s">
        <v>22</v>
      </c>
      <c r="L72" s="194"/>
    </row>
    <row r="73" spans="2:12">
      <c r="B73" s="184" t="s">
        <v>163</v>
      </c>
      <c r="C73" s="185" t="s">
        <v>46</v>
      </c>
      <c r="D73" s="186" t="s">
        <v>157</v>
      </c>
      <c r="E73" s="196" t="s">
        <v>164</v>
      </c>
      <c r="F73" s="202">
        <v>1499.6400000000003</v>
      </c>
      <c r="G73" s="194">
        <v>2</v>
      </c>
      <c r="H73" s="213">
        <v>1</v>
      </c>
      <c r="I73" s="213">
        <v>1</v>
      </c>
      <c r="J73" s="213"/>
      <c r="K73" s="194" t="s">
        <v>22</v>
      </c>
      <c r="L73" s="194"/>
    </row>
    <row r="74" spans="2:12">
      <c r="B74" s="184" t="s">
        <v>165</v>
      </c>
      <c r="C74" s="185" t="s">
        <v>25</v>
      </c>
      <c r="D74" s="187" t="s">
        <v>166</v>
      </c>
      <c r="E74" s="196" t="s">
        <v>167</v>
      </c>
      <c r="F74" s="202">
        <v>1455.6700000000003</v>
      </c>
      <c r="G74" s="194">
        <v>2</v>
      </c>
      <c r="H74" s="213">
        <v>1</v>
      </c>
      <c r="I74" s="213">
        <v>1</v>
      </c>
      <c r="J74" s="213"/>
      <c r="K74" s="194" t="s">
        <v>22</v>
      </c>
      <c r="L74" s="194"/>
    </row>
    <row r="75" spans="2:12">
      <c r="B75" s="184" t="s">
        <v>168</v>
      </c>
      <c r="C75" s="185" t="s">
        <v>25</v>
      </c>
      <c r="D75" s="187" t="s">
        <v>166</v>
      </c>
      <c r="E75" s="196" t="s">
        <v>169</v>
      </c>
      <c r="F75" s="202">
        <v>1199.5099999999995</v>
      </c>
      <c r="G75" s="194">
        <v>1</v>
      </c>
      <c r="H75" s="213"/>
      <c r="I75" s="213">
        <v>1</v>
      </c>
      <c r="J75" s="213"/>
      <c r="K75" s="194" t="s">
        <v>22</v>
      </c>
      <c r="L75" s="194"/>
    </row>
    <row r="76" spans="2:12">
      <c r="B76" s="184" t="s">
        <v>170</v>
      </c>
      <c r="C76" s="185" t="s">
        <v>25</v>
      </c>
      <c r="D76" s="187" t="s">
        <v>171</v>
      </c>
      <c r="E76" s="196" t="s">
        <v>172</v>
      </c>
      <c r="F76" s="202">
        <v>1540.3799999999999</v>
      </c>
      <c r="G76" s="194">
        <v>2</v>
      </c>
      <c r="H76" s="213">
        <v>1</v>
      </c>
      <c r="I76" s="213">
        <v>1</v>
      </c>
      <c r="J76" s="213"/>
      <c r="K76" s="194" t="s">
        <v>22</v>
      </c>
      <c r="L76" s="194"/>
    </row>
    <row r="77" spans="2:12">
      <c r="B77" s="184" t="s">
        <v>173</v>
      </c>
      <c r="C77" s="185" t="s">
        <v>25</v>
      </c>
      <c r="D77" s="187" t="s">
        <v>171</v>
      </c>
      <c r="E77" s="196" t="s">
        <v>174</v>
      </c>
      <c r="F77" s="202">
        <v>2381.4499999999989</v>
      </c>
      <c r="G77" s="194">
        <v>3</v>
      </c>
      <c r="H77" s="213">
        <v>1</v>
      </c>
      <c r="I77" s="213">
        <v>2</v>
      </c>
      <c r="J77" s="213"/>
      <c r="K77" s="194" t="s">
        <v>22</v>
      </c>
      <c r="L77" s="194"/>
    </row>
    <row r="78" spans="2:12">
      <c r="B78" s="184" t="s">
        <v>175</v>
      </c>
      <c r="C78" s="185" t="s">
        <v>25</v>
      </c>
      <c r="D78" s="187" t="s">
        <v>176</v>
      </c>
      <c r="E78" s="196" t="s">
        <v>177</v>
      </c>
      <c r="F78" s="202">
        <v>1882.2000000000003</v>
      </c>
      <c r="G78" s="194">
        <v>2</v>
      </c>
      <c r="H78" s="213">
        <v>1</v>
      </c>
      <c r="I78" s="213">
        <v>1</v>
      </c>
      <c r="J78" s="213"/>
      <c r="K78" s="194" t="s">
        <v>22</v>
      </c>
      <c r="L78" s="194"/>
    </row>
    <row r="79" spans="2:12">
      <c r="B79" s="184" t="s">
        <v>178</v>
      </c>
      <c r="C79" s="185" t="s">
        <v>25</v>
      </c>
      <c r="D79" s="187" t="s">
        <v>179</v>
      </c>
      <c r="E79" s="196" t="s">
        <v>180</v>
      </c>
      <c r="F79" s="202">
        <v>1190.7099999999998</v>
      </c>
      <c r="G79" s="194">
        <v>1</v>
      </c>
      <c r="H79" s="213"/>
      <c r="I79" s="213">
        <v>1</v>
      </c>
      <c r="J79" s="213"/>
      <c r="K79" s="194" t="s">
        <v>22</v>
      </c>
      <c r="L79" s="194"/>
    </row>
    <row r="80" spans="2:12">
      <c r="B80" s="184" t="s">
        <v>181</v>
      </c>
      <c r="C80" s="185" t="s">
        <v>25</v>
      </c>
      <c r="D80" s="187" t="s">
        <v>179</v>
      </c>
      <c r="E80" s="196" t="s">
        <v>182</v>
      </c>
      <c r="F80" s="202">
        <v>1688.1</v>
      </c>
      <c r="G80" s="194">
        <v>2</v>
      </c>
      <c r="H80" s="213">
        <v>1</v>
      </c>
      <c r="I80" s="213">
        <v>1</v>
      </c>
      <c r="J80" s="213"/>
      <c r="K80" s="194" t="s">
        <v>22</v>
      </c>
      <c r="L80" s="194"/>
    </row>
    <row r="81" spans="2:12">
      <c r="B81" s="184" t="s">
        <v>183</v>
      </c>
      <c r="C81" s="185" t="s">
        <v>25</v>
      </c>
      <c r="D81" s="187" t="s">
        <v>179</v>
      </c>
      <c r="E81" s="196" t="s">
        <v>184</v>
      </c>
      <c r="F81" s="202">
        <v>446.72</v>
      </c>
      <c r="G81" s="194">
        <v>0</v>
      </c>
      <c r="H81" s="213"/>
      <c r="I81" s="213"/>
      <c r="J81" s="213">
        <v>2</v>
      </c>
      <c r="K81" s="194"/>
      <c r="L81" s="194"/>
    </row>
    <row r="82" spans="2:12">
      <c r="B82" s="184" t="s">
        <v>185</v>
      </c>
      <c r="C82" s="185" t="s">
        <v>25</v>
      </c>
      <c r="D82" s="187" t="s">
        <v>186</v>
      </c>
      <c r="E82" s="196" t="s">
        <v>187</v>
      </c>
      <c r="F82" s="202">
        <v>567</v>
      </c>
      <c r="G82" s="194">
        <v>0</v>
      </c>
      <c r="H82" s="213"/>
      <c r="I82" s="213"/>
      <c r="J82" s="213">
        <v>2</v>
      </c>
      <c r="K82" s="194"/>
      <c r="L82" s="194"/>
    </row>
    <row r="83" spans="2:12">
      <c r="B83" s="184" t="s">
        <v>188</v>
      </c>
      <c r="C83" s="185" t="s">
        <v>25</v>
      </c>
      <c r="D83" s="187" t="s">
        <v>186</v>
      </c>
      <c r="E83" s="196" t="s">
        <v>189</v>
      </c>
      <c r="F83" s="202">
        <v>613.3499999999998</v>
      </c>
      <c r="G83" s="194">
        <v>0</v>
      </c>
      <c r="H83" s="213"/>
      <c r="I83" s="213"/>
      <c r="J83" s="213">
        <v>2</v>
      </c>
      <c r="K83" s="194"/>
      <c r="L83" s="194"/>
    </row>
    <row r="84" spans="2:12">
      <c r="B84" s="184" t="s">
        <v>190</v>
      </c>
      <c r="C84" s="185" t="s">
        <v>25</v>
      </c>
      <c r="D84" s="187" t="s">
        <v>186</v>
      </c>
      <c r="E84" s="196" t="s">
        <v>191</v>
      </c>
      <c r="F84" s="202">
        <v>670.26000000000022</v>
      </c>
      <c r="G84" s="194">
        <v>0</v>
      </c>
      <c r="H84" s="213"/>
      <c r="I84" s="213"/>
      <c r="J84" s="213">
        <v>2</v>
      </c>
      <c r="K84" s="194"/>
      <c r="L84" s="194"/>
    </row>
    <row r="85" spans="2:12">
      <c r="B85" s="184" t="s">
        <v>192</v>
      </c>
      <c r="C85" s="185" t="s">
        <v>25</v>
      </c>
      <c r="D85" s="187" t="s">
        <v>186</v>
      </c>
      <c r="E85" s="196" t="s">
        <v>93</v>
      </c>
      <c r="F85" s="202">
        <v>805.1700000000003</v>
      </c>
      <c r="G85" s="194">
        <v>1</v>
      </c>
      <c r="H85" s="213">
        <v>1</v>
      </c>
      <c r="I85" s="213"/>
      <c r="J85" s="213"/>
      <c r="K85" s="194" t="s">
        <v>22</v>
      </c>
      <c r="L85" s="194"/>
    </row>
    <row r="86" spans="2:12">
      <c r="B86" s="184" t="s">
        <v>193</v>
      </c>
      <c r="C86" s="185" t="s">
        <v>25</v>
      </c>
      <c r="D86" s="187" t="s">
        <v>186</v>
      </c>
      <c r="E86" s="196" t="s">
        <v>194</v>
      </c>
      <c r="F86" s="202">
        <v>371.64</v>
      </c>
      <c r="G86" s="194">
        <v>0</v>
      </c>
      <c r="H86" s="213"/>
      <c r="I86" s="213"/>
      <c r="J86" s="213">
        <v>2</v>
      </c>
      <c r="K86" s="194"/>
      <c r="L86" s="194"/>
    </row>
    <row r="87" spans="2:12">
      <c r="B87" s="184" t="s">
        <v>195</v>
      </c>
      <c r="C87" s="185" t="s">
        <v>25</v>
      </c>
      <c r="D87" s="187" t="s">
        <v>186</v>
      </c>
      <c r="E87" s="196" t="s">
        <v>196</v>
      </c>
      <c r="F87" s="202">
        <v>1122.82</v>
      </c>
      <c r="G87" s="194">
        <v>1</v>
      </c>
      <c r="H87" s="213"/>
      <c r="I87" s="213">
        <v>1</v>
      </c>
      <c r="J87" s="213"/>
      <c r="K87" s="194" t="s">
        <v>22</v>
      </c>
      <c r="L87" s="194"/>
    </row>
    <row r="88" spans="2:12">
      <c r="B88" s="184" t="s">
        <v>197</v>
      </c>
      <c r="C88" s="185" t="s">
        <v>25</v>
      </c>
      <c r="D88" s="187" t="s">
        <v>198</v>
      </c>
      <c r="E88" s="196" t="s">
        <v>199</v>
      </c>
      <c r="F88" s="202">
        <v>258.54000000000002</v>
      </c>
      <c r="G88" s="194">
        <v>0</v>
      </c>
      <c r="H88" s="213"/>
      <c r="I88" s="213"/>
      <c r="J88" s="213">
        <v>1</v>
      </c>
      <c r="K88" s="194"/>
      <c r="L88" s="194"/>
    </row>
    <row r="89" spans="2:12">
      <c r="B89" s="184" t="s">
        <v>200</v>
      </c>
      <c r="C89" s="185" t="s">
        <v>25</v>
      </c>
      <c r="D89" s="187" t="s">
        <v>198</v>
      </c>
      <c r="E89" s="196" t="s">
        <v>201</v>
      </c>
      <c r="F89" s="202">
        <v>944.40000000000009</v>
      </c>
      <c r="G89" s="194">
        <v>1</v>
      </c>
      <c r="H89" s="213">
        <v>1</v>
      </c>
      <c r="I89" s="225"/>
      <c r="J89" s="213"/>
      <c r="K89" s="194" t="s">
        <v>22</v>
      </c>
      <c r="L89" s="194"/>
    </row>
    <row r="90" spans="2:12">
      <c r="B90" s="184" t="s">
        <v>202</v>
      </c>
      <c r="C90" s="185" t="s">
        <v>25</v>
      </c>
      <c r="D90" s="187" t="s">
        <v>198</v>
      </c>
      <c r="E90" s="196" t="s">
        <v>203</v>
      </c>
      <c r="F90" s="202">
        <v>1994.3399999999986</v>
      </c>
      <c r="G90" s="194">
        <v>2</v>
      </c>
      <c r="H90" s="213">
        <v>1</v>
      </c>
      <c r="I90" s="213">
        <v>1</v>
      </c>
      <c r="J90" s="213"/>
      <c r="K90" s="194" t="s">
        <v>22</v>
      </c>
      <c r="L90" s="194"/>
    </row>
    <row r="91" spans="2:12">
      <c r="B91" s="184" t="s">
        <v>204</v>
      </c>
      <c r="C91" s="185" t="s">
        <v>25</v>
      </c>
      <c r="D91" s="187" t="s">
        <v>198</v>
      </c>
      <c r="E91" s="196" t="s">
        <v>205</v>
      </c>
      <c r="F91" s="202">
        <v>745.64999999999986</v>
      </c>
      <c r="G91" s="194">
        <v>1</v>
      </c>
      <c r="H91" s="225"/>
      <c r="I91" s="213">
        <v>1</v>
      </c>
      <c r="J91" s="213"/>
      <c r="K91" s="194" t="s">
        <v>22</v>
      </c>
      <c r="L91" s="194"/>
    </row>
    <row r="92" spans="2:12">
      <c r="B92" s="184" t="s">
        <v>206</v>
      </c>
      <c r="C92" s="185" t="s">
        <v>25</v>
      </c>
      <c r="D92" s="187" t="s">
        <v>198</v>
      </c>
      <c r="E92" s="196" t="s">
        <v>207</v>
      </c>
      <c r="F92" s="202">
        <v>1120.4100000000001</v>
      </c>
      <c r="G92" s="194">
        <v>1</v>
      </c>
      <c r="H92" s="213"/>
      <c r="I92" s="213">
        <v>1</v>
      </c>
      <c r="J92" s="213"/>
      <c r="K92" s="194" t="s">
        <v>22</v>
      </c>
      <c r="L92" s="194"/>
    </row>
    <row r="93" spans="2:12">
      <c r="B93" s="184" t="s">
        <v>208</v>
      </c>
      <c r="C93" s="185" t="s">
        <v>25</v>
      </c>
      <c r="D93" s="187" t="s">
        <v>198</v>
      </c>
      <c r="E93" s="196" t="s">
        <v>209</v>
      </c>
      <c r="F93" s="202">
        <v>1270.7400000000011</v>
      </c>
      <c r="G93" s="194">
        <v>1</v>
      </c>
      <c r="H93" s="213"/>
      <c r="I93" s="213">
        <v>1</v>
      </c>
      <c r="J93" s="213"/>
      <c r="K93" s="194" t="s">
        <v>22</v>
      </c>
      <c r="L93" s="194"/>
    </row>
    <row r="94" spans="2:12">
      <c r="B94" s="184" t="s">
        <v>210</v>
      </c>
      <c r="C94" s="185" t="s">
        <v>25</v>
      </c>
      <c r="D94" s="187" t="s">
        <v>198</v>
      </c>
      <c r="E94" s="196" t="s">
        <v>211</v>
      </c>
      <c r="F94" s="202">
        <v>290.39999999999998</v>
      </c>
      <c r="G94" s="194">
        <v>0</v>
      </c>
      <c r="H94" s="213"/>
      <c r="I94" s="213"/>
      <c r="J94" s="213">
        <v>1</v>
      </c>
      <c r="K94" s="194"/>
      <c r="L94" s="194"/>
    </row>
    <row r="95" spans="2:12">
      <c r="B95" s="184" t="s">
        <v>212</v>
      </c>
      <c r="C95" s="185" t="s">
        <v>25</v>
      </c>
      <c r="D95" s="187" t="s">
        <v>198</v>
      </c>
      <c r="E95" s="196" t="s">
        <v>213</v>
      </c>
      <c r="F95" s="202">
        <v>37.950000000000003</v>
      </c>
      <c r="G95" s="194" t="s">
        <v>227</v>
      </c>
      <c r="H95" s="213"/>
      <c r="I95" s="213"/>
      <c r="J95" s="213"/>
      <c r="K95" s="194"/>
      <c r="L95" s="194" t="s">
        <v>227</v>
      </c>
    </row>
    <row r="97" spans="6:10">
      <c r="F97" s="224">
        <f>SUM(F9:F95)</f>
        <v>71288.179999999993</v>
      </c>
      <c r="G97">
        <f>SUM(G9:G95)</f>
        <v>65</v>
      </c>
      <c r="H97">
        <f>SUM(H9:H95)</f>
        <v>31</v>
      </c>
      <c r="I97">
        <f>SUM(I9:I95)</f>
        <v>33</v>
      </c>
      <c r="J97">
        <f>SUM(J9:J95)</f>
        <v>45</v>
      </c>
    </row>
  </sheetData>
  <autoFilter ref="B8:L8" xr:uid="{40EAF040-FA5D-4993-9ABA-1E07DAA1C94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248-BE16-45D6-8F38-64749839B281}">
  <sheetPr>
    <pageSetUpPr fitToPage="1"/>
  </sheetPr>
  <dimension ref="A2:P1048576"/>
  <sheetViews>
    <sheetView workbookViewId="0">
      <pane ySplit="13" topLeftCell="A32" activePane="bottomLeft" state="frozen"/>
      <selection pane="bottomLeft" activeCell="A35" sqref="A35:A42"/>
    </sheetView>
  </sheetViews>
  <sheetFormatPr defaultRowHeight="14.45"/>
  <cols>
    <col min="1" max="1" width="5.85546875" bestFit="1" customWidth="1"/>
    <col min="2" max="2" width="5.85546875" customWidth="1"/>
    <col min="3" max="3" width="12.85546875" customWidth="1"/>
    <col min="4" max="4" width="27.140625" customWidth="1"/>
    <col min="5" max="5" width="13.140625" customWidth="1"/>
    <col min="6" max="6" width="17.28515625" customWidth="1"/>
    <col min="7" max="7" width="11.85546875" bestFit="1" customWidth="1"/>
    <col min="12" max="12" width="21.42578125" bestFit="1" customWidth="1"/>
    <col min="15" max="15" width="23.42578125" bestFit="1" customWidth="1"/>
  </cols>
  <sheetData>
    <row r="2" spans="1:16" ht="15" thickBot="1">
      <c r="C2" s="143" t="s">
        <v>0</v>
      </c>
      <c r="D2" s="143" t="s">
        <v>214</v>
      </c>
      <c r="E2" s="143" t="s">
        <v>2</v>
      </c>
    </row>
    <row r="3" spans="1:16">
      <c r="C3" s="145" t="s">
        <v>3</v>
      </c>
      <c r="D3" s="162" t="s">
        <v>4</v>
      </c>
      <c r="E3" s="152"/>
      <c r="F3" s="153"/>
    </row>
    <row r="4" spans="1:16">
      <c r="C4" s="146" t="s">
        <v>235</v>
      </c>
      <c r="D4" s="133" t="s">
        <v>6</v>
      </c>
      <c r="E4" s="161" t="s">
        <v>219</v>
      </c>
      <c r="F4" s="163"/>
    </row>
    <row r="5" spans="1:16">
      <c r="C5" s="146" t="s">
        <v>236</v>
      </c>
      <c r="D5" s="133" t="s">
        <v>8</v>
      </c>
      <c r="E5" s="161" t="s">
        <v>9</v>
      </c>
      <c r="F5" s="163"/>
    </row>
    <row r="6" spans="1:16">
      <c r="C6" s="146" t="s">
        <v>237</v>
      </c>
      <c r="D6" s="133" t="s">
        <v>10</v>
      </c>
      <c r="E6" s="161"/>
      <c r="F6" s="163"/>
    </row>
    <row r="7" spans="1:16" ht="15" thickBot="1">
      <c r="C7" s="147" t="s">
        <v>238</v>
      </c>
      <c r="D7" s="164" t="s">
        <v>11</v>
      </c>
      <c r="E7" s="165"/>
      <c r="F7" s="166"/>
    </row>
    <row r="8" spans="1:16" ht="15" thickBot="1"/>
    <row r="9" spans="1:16">
      <c r="C9" s="168"/>
      <c r="D9" s="154" t="s">
        <v>239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5"/>
    </row>
    <row r="10" spans="1:16">
      <c r="C10" s="169"/>
      <c r="D10" s="156" t="s">
        <v>240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7"/>
    </row>
    <row r="11" spans="1:16" ht="15" thickBot="1">
      <c r="C11" s="158" t="s">
        <v>241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0"/>
    </row>
    <row r="12" spans="1:16" ht="15" thickBot="1">
      <c r="H12" s="249" t="s">
        <v>242</v>
      </c>
      <c r="I12" s="250"/>
      <c r="J12" s="251"/>
      <c r="K12" s="230"/>
      <c r="L12" s="230"/>
    </row>
    <row r="13" spans="1:16" ht="29.1" thickBot="1">
      <c r="A13" s="134" t="s">
        <v>13</v>
      </c>
      <c r="B13" s="170"/>
      <c r="C13" s="135" t="s">
        <v>15</v>
      </c>
      <c r="D13" s="135" t="s">
        <v>16</v>
      </c>
      <c r="E13" s="136" t="s">
        <v>243</v>
      </c>
      <c r="F13" s="144" t="s">
        <v>244</v>
      </c>
      <c r="G13" s="136" t="s">
        <v>18</v>
      </c>
      <c r="H13" s="137" t="s">
        <v>19</v>
      </c>
      <c r="I13" s="137" t="s">
        <v>20</v>
      </c>
      <c r="J13" s="137" t="s">
        <v>21</v>
      </c>
      <c r="K13" s="137" t="s">
        <v>22</v>
      </c>
      <c r="L13" s="138" t="s">
        <v>23</v>
      </c>
    </row>
    <row r="14" spans="1:16">
      <c r="A14" s="130" t="s">
        <v>24</v>
      </c>
      <c r="B14" s="171" t="s">
        <v>25</v>
      </c>
      <c r="C14" s="131" t="s">
        <v>26</v>
      </c>
      <c r="D14" s="130" t="s">
        <v>27</v>
      </c>
      <c r="E14" s="132">
        <v>435.65000000000003</v>
      </c>
      <c r="F14" s="132">
        <v>871.30000000000007</v>
      </c>
      <c r="G14" s="139">
        <v>1</v>
      </c>
      <c r="H14" s="140">
        <v>1</v>
      </c>
      <c r="I14" s="140"/>
      <c r="J14" s="140"/>
      <c r="K14" s="140" t="s">
        <v>22</v>
      </c>
      <c r="L14" s="140"/>
    </row>
    <row r="15" spans="1:16">
      <c r="A15" s="126" t="s">
        <v>28</v>
      </c>
      <c r="B15" s="172" t="s">
        <v>25</v>
      </c>
      <c r="C15" s="127" t="s">
        <v>26</v>
      </c>
      <c r="D15" s="126" t="s">
        <v>29</v>
      </c>
      <c r="E15" s="125">
        <v>924.76999999999975</v>
      </c>
      <c r="F15" s="125">
        <v>1349.5399999999995</v>
      </c>
      <c r="G15" s="141">
        <v>2</v>
      </c>
      <c r="H15" s="142">
        <v>1</v>
      </c>
      <c r="I15" s="142">
        <v>1</v>
      </c>
      <c r="J15" s="142"/>
      <c r="K15" s="142" t="s">
        <v>22</v>
      </c>
      <c r="L15" s="142"/>
    </row>
    <row r="16" spans="1:16">
      <c r="A16" s="167" t="s">
        <v>31</v>
      </c>
      <c r="B16" s="173" t="s">
        <v>32</v>
      </c>
      <c r="C16" s="127" t="s">
        <v>26</v>
      </c>
      <c r="D16" s="126" t="s">
        <v>33</v>
      </c>
      <c r="E16" s="125">
        <v>370</v>
      </c>
      <c r="F16" s="125">
        <v>740</v>
      </c>
      <c r="G16" s="141">
        <v>1</v>
      </c>
      <c r="H16" s="148">
        <v>1</v>
      </c>
      <c r="I16" s="142"/>
      <c r="J16" s="142"/>
      <c r="K16" s="142" t="s">
        <v>22</v>
      </c>
      <c r="L16" s="142"/>
    </row>
    <row r="17" spans="1:12">
      <c r="A17" s="126" t="s">
        <v>34</v>
      </c>
      <c r="B17" s="172" t="s">
        <v>25</v>
      </c>
      <c r="C17" s="127" t="s">
        <v>26</v>
      </c>
      <c r="D17" s="126" t="s">
        <v>35</v>
      </c>
      <c r="E17" s="125">
        <v>227</v>
      </c>
      <c r="F17" s="125">
        <v>454</v>
      </c>
      <c r="G17" s="141">
        <v>0</v>
      </c>
      <c r="H17" s="178"/>
      <c r="I17" s="142"/>
      <c r="J17" s="142">
        <v>2</v>
      </c>
      <c r="K17" s="142"/>
      <c r="L17" s="142"/>
    </row>
    <row r="18" spans="1:12">
      <c r="A18" s="126" t="s">
        <v>36</v>
      </c>
      <c r="B18" s="172" t="s">
        <v>25</v>
      </c>
      <c r="C18" s="127" t="s">
        <v>26</v>
      </c>
      <c r="D18" s="126" t="s">
        <v>37</v>
      </c>
      <c r="E18" s="125">
        <v>124.35</v>
      </c>
      <c r="F18" s="125">
        <v>248.7</v>
      </c>
      <c r="G18" s="141">
        <v>0</v>
      </c>
      <c r="H18" s="142"/>
      <c r="I18" s="142"/>
      <c r="J18" s="142">
        <v>1</v>
      </c>
      <c r="K18" s="142"/>
      <c r="L18" s="142"/>
    </row>
    <row r="19" spans="1:12">
      <c r="A19" s="167" t="s">
        <v>38</v>
      </c>
      <c r="B19" s="173" t="s">
        <v>32</v>
      </c>
      <c r="C19" s="127" t="s">
        <v>26</v>
      </c>
      <c r="D19" s="126" t="s">
        <v>39</v>
      </c>
      <c r="E19" s="125">
        <v>238.13</v>
      </c>
      <c r="F19" s="125">
        <v>476.26</v>
      </c>
      <c r="G19" s="141">
        <v>0</v>
      </c>
      <c r="H19" s="142"/>
      <c r="I19" s="142"/>
      <c r="J19" s="142">
        <v>2</v>
      </c>
      <c r="K19" s="142"/>
      <c r="L19" s="142"/>
    </row>
    <row r="20" spans="1:12">
      <c r="A20" s="167" t="s">
        <v>40</v>
      </c>
      <c r="B20" s="173" t="s">
        <v>32</v>
      </c>
      <c r="C20" s="128" t="s">
        <v>41</v>
      </c>
      <c r="D20" s="126" t="s">
        <v>42</v>
      </c>
      <c r="E20" s="125">
        <v>773.39</v>
      </c>
      <c r="F20" s="125">
        <v>1046.78</v>
      </c>
      <c r="G20" s="141">
        <v>1</v>
      </c>
      <c r="H20" s="142"/>
      <c r="I20" s="142">
        <v>1</v>
      </c>
      <c r="J20" s="142"/>
      <c r="K20" s="142" t="s">
        <v>22</v>
      </c>
      <c r="L20" s="142"/>
    </row>
    <row r="21" spans="1:12">
      <c r="A21" s="167" t="s">
        <v>43</v>
      </c>
      <c r="B21" s="173" t="s">
        <v>32</v>
      </c>
      <c r="C21" s="128" t="s">
        <v>41</v>
      </c>
      <c r="D21" s="126" t="s">
        <v>44</v>
      </c>
      <c r="E21" s="125">
        <v>786.01</v>
      </c>
      <c r="F21" s="125">
        <v>1072.02</v>
      </c>
      <c r="G21" s="141">
        <v>1</v>
      </c>
      <c r="H21" s="142"/>
      <c r="I21" s="142">
        <v>1</v>
      </c>
      <c r="J21" s="142"/>
      <c r="K21" s="142" t="s">
        <v>22</v>
      </c>
      <c r="L21" s="142"/>
    </row>
    <row r="22" spans="1:12">
      <c r="A22" s="126" t="s">
        <v>45</v>
      </c>
      <c r="B22" s="172" t="s">
        <v>46</v>
      </c>
      <c r="C22" s="128" t="s">
        <v>41</v>
      </c>
      <c r="D22" s="126" t="s">
        <v>47</v>
      </c>
      <c r="E22" s="125">
        <v>1605.72</v>
      </c>
      <c r="F22" s="125">
        <v>1711.44</v>
      </c>
      <c r="G22" s="141">
        <v>2</v>
      </c>
      <c r="H22" s="142">
        <v>1</v>
      </c>
      <c r="I22" s="142">
        <v>1</v>
      </c>
      <c r="J22" s="142"/>
      <c r="K22" s="142" t="s">
        <v>22</v>
      </c>
      <c r="L22" s="142"/>
    </row>
    <row r="23" spans="1:12">
      <c r="A23" s="167" t="s">
        <v>48</v>
      </c>
      <c r="B23" s="173" t="s">
        <v>32</v>
      </c>
      <c r="C23" s="128" t="s">
        <v>41</v>
      </c>
      <c r="D23" s="126" t="s">
        <v>49</v>
      </c>
      <c r="E23" s="125">
        <v>1454</v>
      </c>
      <c r="F23" s="125">
        <v>1908</v>
      </c>
      <c r="G23" s="141">
        <v>2</v>
      </c>
      <c r="H23" s="142">
        <v>1</v>
      </c>
      <c r="I23" s="142">
        <v>1</v>
      </c>
      <c r="J23" s="142"/>
      <c r="K23" s="142" t="s">
        <v>22</v>
      </c>
      <c r="L23" s="142"/>
    </row>
    <row r="24" spans="1:12">
      <c r="A24" s="167" t="s">
        <v>50</v>
      </c>
      <c r="B24" s="173" t="s">
        <v>32</v>
      </c>
      <c r="C24" s="128" t="s">
        <v>41</v>
      </c>
      <c r="D24" s="129" t="s">
        <v>51</v>
      </c>
      <c r="E24" s="125">
        <v>1428.71</v>
      </c>
      <c r="F24" s="125">
        <v>1857</v>
      </c>
      <c r="G24" s="141">
        <v>2</v>
      </c>
      <c r="H24" s="142">
        <v>1</v>
      </c>
      <c r="I24" s="142">
        <v>1</v>
      </c>
      <c r="J24" s="142"/>
      <c r="K24" s="142" t="s">
        <v>22</v>
      </c>
      <c r="L24" s="142"/>
    </row>
    <row r="25" spans="1:12">
      <c r="A25" s="167" t="s">
        <v>52</v>
      </c>
      <c r="B25" s="173" t="s">
        <v>32</v>
      </c>
      <c r="C25" s="128" t="s">
        <v>41</v>
      </c>
      <c r="D25" s="126" t="s">
        <v>53</v>
      </c>
      <c r="E25" s="125">
        <v>35.43</v>
      </c>
      <c r="F25" s="125">
        <v>35.43</v>
      </c>
      <c r="G25" s="141" t="s">
        <v>227</v>
      </c>
      <c r="H25" s="142"/>
      <c r="I25" s="142"/>
      <c r="J25" s="142"/>
      <c r="K25" s="142"/>
      <c r="L25" s="142">
        <v>1</v>
      </c>
    </row>
    <row r="26" spans="1:12">
      <c r="A26" s="167" t="s">
        <v>55</v>
      </c>
      <c r="B26" s="173" t="s">
        <v>32</v>
      </c>
      <c r="C26" s="128" t="s">
        <v>56</v>
      </c>
      <c r="D26" s="126" t="s">
        <v>57</v>
      </c>
      <c r="E26" s="125">
        <v>590.13</v>
      </c>
      <c r="F26" s="125">
        <v>680.26</v>
      </c>
      <c r="G26" s="141">
        <v>1</v>
      </c>
      <c r="H26" s="142"/>
      <c r="I26" s="142">
        <v>1</v>
      </c>
      <c r="J26" s="142"/>
      <c r="K26" s="142" t="s">
        <v>22</v>
      </c>
      <c r="L26" s="142"/>
    </row>
    <row r="27" spans="1:12">
      <c r="A27" s="126" t="s">
        <v>58</v>
      </c>
      <c r="B27" s="172" t="s">
        <v>46</v>
      </c>
      <c r="C27" s="128" t="s">
        <v>56</v>
      </c>
      <c r="D27" s="126" t="s">
        <v>59</v>
      </c>
      <c r="E27" s="125">
        <v>1017.5300000000001</v>
      </c>
      <c r="F27" s="125">
        <v>1035.0600000000002</v>
      </c>
      <c r="G27" s="141">
        <v>1</v>
      </c>
      <c r="H27" s="148">
        <v>1</v>
      </c>
      <c r="I27" s="142"/>
      <c r="J27" s="142"/>
      <c r="K27" s="142" t="s">
        <v>22</v>
      </c>
      <c r="L27" s="142"/>
    </row>
    <row r="28" spans="1:12">
      <c r="A28" s="167" t="s">
        <v>60</v>
      </c>
      <c r="B28" s="173" t="s">
        <v>32</v>
      </c>
      <c r="C28" s="128" t="s">
        <v>56</v>
      </c>
      <c r="D28" s="126" t="s">
        <v>245</v>
      </c>
      <c r="E28" s="125">
        <v>207.26999999999998</v>
      </c>
      <c r="F28" s="125">
        <v>414.53999999999996</v>
      </c>
      <c r="G28" s="141">
        <v>0</v>
      </c>
      <c r="H28" s="142"/>
      <c r="I28" s="142"/>
      <c r="J28" s="142">
        <v>2</v>
      </c>
      <c r="K28" s="142"/>
      <c r="L28" s="142"/>
    </row>
    <row r="29" spans="1:12">
      <c r="A29" s="167" t="s">
        <v>62</v>
      </c>
      <c r="B29" s="173" t="s">
        <v>32</v>
      </c>
      <c r="C29" s="128" t="s">
        <v>56</v>
      </c>
      <c r="D29" s="126" t="s">
        <v>63</v>
      </c>
      <c r="E29" s="125">
        <v>186.84</v>
      </c>
      <c r="F29" s="125">
        <v>373.68</v>
      </c>
      <c r="G29" s="141">
        <v>0</v>
      </c>
      <c r="H29" s="142"/>
      <c r="I29" s="142"/>
      <c r="J29" s="142">
        <v>2</v>
      </c>
      <c r="K29" s="142"/>
      <c r="L29" s="142"/>
    </row>
    <row r="30" spans="1:12">
      <c r="A30" s="167" t="s">
        <v>64</v>
      </c>
      <c r="B30" s="173" t="s">
        <v>32</v>
      </c>
      <c r="C30" s="128" t="s">
        <v>56</v>
      </c>
      <c r="D30" s="126" t="s">
        <v>65</v>
      </c>
      <c r="E30" s="125">
        <v>387.97</v>
      </c>
      <c r="F30" s="125">
        <v>776</v>
      </c>
      <c r="G30" s="141">
        <v>1</v>
      </c>
      <c r="H30" s="142"/>
      <c r="I30" s="149">
        <v>1</v>
      </c>
      <c r="J30" s="142"/>
      <c r="K30" s="142" t="s">
        <v>22</v>
      </c>
      <c r="L30" s="142"/>
    </row>
    <row r="31" spans="1:12">
      <c r="A31" s="126" t="s">
        <v>66</v>
      </c>
      <c r="B31" s="172" t="s">
        <v>46</v>
      </c>
      <c r="C31" s="128" t="s">
        <v>56</v>
      </c>
      <c r="D31" s="126" t="s">
        <v>67</v>
      </c>
      <c r="E31" s="125">
        <v>355.77</v>
      </c>
      <c r="F31" s="125">
        <v>711.54</v>
      </c>
      <c r="G31" s="141">
        <v>1</v>
      </c>
      <c r="H31" s="148">
        <v>1</v>
      </c>
      <c r="I31" s="142"/>
      <c r="J31" s="142"/>
      <c r="K31" s="142" t="s">
        <v>22</v>
      </c>
      <c r="L31" s="142"/>
    </row>
    <row r="32" spans="1:12">
      <c r="A32" s="167" t="s">
        <v>68</v>
      </c>
      <c r="B32" s="173" t="s">
        <v>32</v>
      </c>
      <c r="C32" s="128" t="s">
        <v>56</v>
      </c>
      <c r="D32" s="126" t="s">
        <v>69</v>
      </c>
      <c r="E32" s="125">
        <v>473.32</v>
      </c>
      <c r="F32" s="125">
        <v>946.64</v>
      </c>
      <c r="G32" s="141">
        <v>1</v>
      </c>
      <c r="H32" s="142"/>
      <c r="I32" s="142">
        <v>1</v>
      </c>
      <c r="J32" s="142"/>
      <c r="K32" s="142" t="s">
        <v>22</v>
      </c>
      <c r="L32" s="142"/>
    </row>
    <row r="33" spans="1:12">
      <c r="A33" s="167" t="s">
        <v>70</v>
      </c>
      <c r="B33" s="173" t="s">
        <v>32</v>
      </c>
      <c r="C33" s="128" t="s">
        <v>56</v>
      </c>
      <c r="D33" s="126" t="s">
        <v>71</v>
      </c>
      <c r="E33" s="125">
        <v>12.24</v>
      </c>
      <c r="F33" s="125">
        <v>12.24</v>
      </c>
      <c r="G33" s="141" t="s">
        <v>227</v>
      </c>
      <c r="H33" s="142"/>
      <c r="I33" s="142"/>
      <c r="J33" s="142"/>
      <c r="K33" s="142"/>
      <c r="L33" s="142">
        <v>1</v>
      </c>
    </row>
    <row r="34" spans="1:12">
      <c r="A34" s="167" t="s">
        <v>72</v>
      </c>
      <c r="B34" s="173" t="s">
        <v>32</v>
      </c>
      <c r="C34" s="128" t="s">
        <v>56</v>
      </c>
      <c r="D34" s="126" t="s">
        <v>73</v>
      </c>
      <c r="E34" s="125">
        <v>355.77</v>
      </c>
      <c r="F34" s="125">
        <v>711.54</v>
      </c>
      <c r="G34" s="141">
        <v>1</v>
      </c>
      <c r="H34" s="148">
        <v>1</v>
      </c>
      <c r="I34" s="142"/>
      <c r="J34" s="142"/>
      <c r="K34" s="142" t="s">
        <v>22</v>
      </c>
      <c r="L34" s="142"/>
    </row>
    <row r="35" spans="1:12">
      <c r="A35" s="167" t="s">
        <v>74</v>
      </c>
      <c r="B35" s="173" t="s">
        <v>32</v>
      </c>
      <c r="C35" s="128" t="s">
        <v>75</v>
      </c>
      <c r="D35" s="126" t="s">
        <v>76</v>
      </c>
      <c r="E35" s="125">
        <v>984.51</v>
      </c>
      <c r="F35" s="125">
        <v>1469</v>
      </c>
      <c r="G35" s="141">
        <v>2</v>
      </c>
      <c r="H35" s="142">
        <v>1</v>
      </c>
      <c r="I35" s="142">
        <v>1</v>
      </c>
      <c r="J35" s="142"/>
      <c r="K35" s="142" t="s">
        <v>22</v>
      </c>
      <c r="L35" s="142"/>
    </row>
    <row r="36" spans="1:12">
      <c r="A36" s="167" t="s">
        <v>78</v>
      </c>
      <c r="B36" s="173" t="s">
        <v>32</v>
      </c>
      <c r="C36" s="128" t="s">
        <v>75</v>
      </c>
      <c r="D36" s="126" t="s">
        <v>79</v>
      </c>
      <c r="E36" s="125">
        <v>1288.8499999999999</v>
      </c>
      <c r="F36" s="125">
        <v>1576</v>
      </c>
      <c r="G36" s="141">
        <v>2</v>
      </c>
      <c r="H36" s="142">
        <v>1</v>
      </c>
      <c r="I36" s="142">
        <v>1</v>
      </c>
      <c r="J36" s="142"/>
      <c r="K36" s="142" t="s">
        <v>22</v>
      </c>
      <c r="L36" s="142"/>
    </row>
    <row r="37" spans="1:12">
      <c r="A37" s="167" t="s">
        <v>80</v>
      </c>
      <c r="B37" s="173" t="s">
        <v>32</v>
      </c>
      <c r="C37" s="128" t="s">
        <v>75</v>
      </c>
      <c r="D37" s="126" t="s">
        <v>81</v>
      </c>
      <c r="E37" s="125">
        <v>847.34</v>
      </c>
      <c r="F37" s="125">
        <v>1194.68</v>
      </c>
      <c r="G37" s="141">
        <v>1</v>
      </c>
      <c r="H37" s="142"/>
      <c r="I37" s="142">
        <v>1</v>
      </c>
      <c r="J37" s="142"/>
      <c r="K37" s="142" t="s">
        <v>22</v>
      </c>
      <c r="L37" s="142"/>
    </row>
    <row r="38" spans="1:12">
      <c r="A38" s="126" t="s">
        <v>82</v>
      </c>
      <c r="B38" s="172" t="s">
        <v>46</v>
      </c>
      <c r="C38" s="128" t="s">
        <v>75</v>
      </c>
      <c r="D38" s="126" t="s">
        <v>83</v>
      </c>
      <c r="E38" s="125">
        <v>69.930000000000007</v>
      </c>
      <c r="F38" s="125">
        <v>69.930000000000007</v>
      </c>
      <c r="G38" s="141" t="s">
        <v>227</v>
      </c>
      <c r="H38" s="142"/>
      <c r="I38" s="142"/>
      <c r="J38" s="142"/>
      <c r="K38" s="142"/>
      <c r="L38" s="142">
        <v>1</v>
      </c>
    </row>
    <row r="39" spans="1:12">
      <c r="A39" s="126" t="s">
        <v>84</v>
      </c>
      <c r="B39" s="172" t="s">
        <v>46</v>
      </c>
      <c r="C39" s="128" t="s">
        <v>75</v>
      </c>
      <c r="D39" s="126" t="s">
        <v>85</v>
      </c>
      <c r="E39" s="125">
        <v>1026.2099999999998</v>
      </c>
      <c r="F39" s="125">
        <v>1052.4199999999996</v>
      </c>
      <c r="G39" s="141">
        <v>1</v>
      </c>
      <c r="H39" s="148">
        <v>1</v>
      </c>
      <c r="I39" s="142"/>
      <c r="J39" s="142"/>
      <c r="K39" s="142" t="s">
        <v>22</v>
      </c>
      <c r="L39" s="142"/>
    </row>
    <row r="40" spans="1:12">
      <c r="A40" s="167" t="s">
        <v>88</v>
      </c>
      <c r="B40" s="173" t="s">
        <v>32</v>
      </c>
      <c r="C40" s="128" t="s">
        <v>75</v>
      </c>
      <c r="D40" s="126" t="s">
        <v>89</v>
      </c>
      <c r="E40" s="125">
        <v>581.97</v>
      </c>
      <c r="F40" s="125">
        <v>664</v>
      </c>
      <c r="G40" s="141">
        <v>1</v>
      </c>
      <c r="H40" s="142">
        <v>1</v>
      </c>
      <c r="I40" s="142"/>
      <c r="J40" s="142"/>
      <c r="K40" s="142" t="s">
        <v>22</v>
      </c>
      <c r="L40" s="142"/>
    </row>
    <row r="41" spans="1:12">
      <c r="A41" s="126" t="s">
        <v>90</v>
      </c>
      <c r="B41" s="172" t="s">
        <v>46</v>
      </c>
      <c r="C41" s="128" t="s">
        <v>75</v>
      </c>
      <c r="D41" s="126" t="s">
        <v>91</v>
      </c>
      <c r="E41" s="125">
        <v>336.52</v>
      </c>
      <c r="F41" s="125">
        <v>673.04</v>
      </c>
      <c r="G41" s="141">
        <v>1</v>
      </c>
      <c r="H41" s="148">
        <v>1</v>
      </c>
      <c r="I41" s="142"/>
      <c r="J41" s="142"/>
      <c r="K41" s="142" t="s">
        <v>22</v>
      </c>
      <c r="L41" s="142"/>
    </row>
    <row r="42" spans="1:12">
      <c r="A42" s="126" t="s">
        <v>92</v>
      </c>
      <c r="B42" s="172" t="s">
        <v>46</v>
      </c>
      <c r="C42" s="128" t="s">
        <v>75</v>
      </c>
      <c r="D42" s="126" t="s">
        <v>93</v>
      </c>
      <c r="E42" s="125">
        <v>265.08</v>
      </c>
      <c r="F42" s="125">
        <v>530.16</v>
      </c>
      <c r="G42" s="141">
        <v>0</v>
      </c>
      <c r="H42" s="142"/>
      <c r="I42" s="142"/>
      <c r="J42" s="142">
        <v>2</v>
      </c>
      <c r="K42" s="142"/>
      <c r="L42" s="142"/>
    </row>
    <row r="43" spans="1:12">
      <c r="A43" s="126" t="s">
        <v>94</v>
      </c>
      <c r="B43" s="172" t="s">
        <v>46</v>
      </c>
      <c r="C43" s="128" t="s">
        <v>95</v>
      </c>
      <c r="D43" s="126" t="s">
        <v>96</v>
      </c>
      <c r="E43" s="125">
        <v>1682.2</v>
      </c>
      <c r="F43" s="125">
        <v>1863.6000000000004</v>
      </c>
      <c r="G43" s="141">
        <v>2</v>
      </c>
      <c r="H43" s="142">
        <v>1</v>
      </c>
      <c r="I43" s="142">
        <v>1</v>
      </c>
      <c r="J43" s="142"/>
      <c r="K43" s="142" t="s">
        <v>22</v>
      </c>
      <c r="L43" s="142"/>
    </row>
    <row r="44" spans="1:12">
      <c r="A44" s="126" t="s">
        <v>97</v>
      </c>
      <c r="B44" s="172" t="s">
        <v>46</v>
      </c>
      <c r="C44" s="128" t="s">
        <v>95</v>
      </c>
      <c r="D44" s="126" t="s">
        <v>98</v>
      </c>
      <c r="E44" s="125">
        <v>592.4899999999999</v>
      </c>
      <c r="F44" s="125">
        <v>684.97999999999979</v>
      </c>
      <c r="G44" s="141">
        <v>1</v>
      </c>
      <c r="H44" s="142"/>
      <c r="I44" s="142">
        <v>1</v>
      </c>
      <c r="J44" s="142"/>
      <c r="K44" s="142" t="s">
        <v>22</v>
      </c>
      <c r="L44" s="142"/>
    </row>
    <row r="45" spans="1:12">
      <c r="A45" s="126" t="s">
        <v>103</v>
      </c>
      <c r="B45" s="172" t="s">
        <v>46</v>
      </c>
      <c r="C45" s="128" t="s">
        <v>95</v>
      </c>
      <c r="D45" s="126" t="s">
        <v>104</v>
      </c>
      <c r="E45" s="125">
        <v>865.68999999999994</v>
      </c>
      <c r="F45" s="125">
        <v>1231.3799999999999</v>
      </c>
      <c r="G45" s="141">
        <v>1</v>
      </c>
      <c r="H45" s="142">
        <v>1</v>
      </c>
      <c r="I45" s="142"/>
      <c r="J45" s="142"/>
      <c r="K45" s="142" t="s">
        <v>22</v>
      </c>
      <c r="L45" s="142"/>
    </row>
    <row r="46" spans="1:12">
      <c r="A46" s="126" t="s">
        <v>105</v>
      </c>
      <c r="B46" s="172" t="s">
        <v>46</v>
      </c>
      <c r="C46" s="128" t="s">
        <v>95</v>
      </c>
      <c r="D46" s="126" t="s">
        <v>106</v>
      </c>
      <c r="E46" s="125">
        <v>552.66999999999996</v>
      </c>
      <c r="F46" s="125">
        <v>605</v>
      </c>
      <c r="G46" s="141">
        <v>0</v>
      </c>
      <c r="H46" s="142"/>
      <c r="I46" s="142"/>
      <c r="J46" s="142">
        <v>2</v>
      </c>
      <c r="K46" s="142"/>
      <c r="L46" s="142"/>
    </row>
    <row r="47" spans="1:12">
      <c r="A47" s="126" t="s">
        <v>107</v>
      </c>
      <c r="B47" s="172" t="s">
        <v>46</v>
      </c>
      <c r="C47" s="128" t="s">
        <v>95</v>
      </c>
      <c r="D47" s="126" t="s">
        <v>108</v>
      </c>
      <c r="E47" s="125">
        <v>62.67</v>
      </c>
      <c r="F47" s="125">
        <v>62.67</v>
      </c>
      <c r="G47" s="141" t="s">
        <v>227</v>
      </c>
      <c r="H47" s="142"/>
      <c r="I47" s="142"/>
      <c r="J47" s="142"/>
      <c r="K47" s="142"/>
      <c r="L47" s="142">
        <v>1</v>
      </c>
    </row>
    <row r="48" spans="1:12">
      <c r="A48" s="126" t="s">
        <v>109</v>
      </c>
      <c r="B48" s="172" t="s">
        <v>46</v>
      </c>
      <c r="C48" s="128" t="s">
        <v>95</v>
      </c>
      <c r="D48" s="126" t="s">
        <v>110</v>
      </c>
      <c r="E48" s="125">
        <v>930.77</v>
      </c>
      <c r="F48" s="125">
        <v>1362</v>
      </c>
      <c r="G48" s="141">
        <v>2</v>
      </c>
      <c r="H48" s="148">
        <v>1</v>
      </c>
      <c r="I48" s="142">
        <v>1</v>
      </c>
      <c r="J48" s="142"/>
      <c r="K48" s="142" t="s">
        <v>22</v>
      </c>
      <c r="L48" s="142"/>
    </row>
    <row r="49" spans="1:12">
      <c r="A49" s="126" t="s">
        <v>230</v>
      </c>
      <c r="B49" s="172" t="s">
        <v>46</v>
      </c>
      <c r="C49" s="128" t="s">
        <v>95</v>
      </c>
      <c r="D49" s="126" t="s">
        <v>231</v>
      </c>
      <c r="E49" s="125">
        <v>180.91</v>
      </c>
      <c r="F49" s="125">
        <v>361.82</v>
      </c>
      <c r="G49" s="141">
        <v>0</v>
      </c>
      <c r="H49" s="142"/>
      <c r="I49" s="142"/>
      <c r="J49" s="142">
        <v>2</v>
      </c>
      <c r="K49" s="142"/>
      <c r="L49" s="142"/>
    </row>
    <row r="50" spans="1:12">
      <c r="A50" s="126" t="s">
        <v>111</v>
      </c>
      <c r="B50" s="172" t="s">
        <v>46</v>
      </c>
      <c r="C50" s="128" t="s">
        <v>95</v>
      </c>
      <c r="D50" s="126" t="s">
        <v>112</v>
      </c>
      <c r="E50" s="125">
        <v>30.38</v>
      </c>
      <c r="F50" s="125">
        <v>30.38</v>
      </c>
      <c r="G50" s="141" t="s">
        <v>227</v>
      </c>
      <c r="H50" s="142"/>
      <c r="I50" s="142"/>
      <c r="J50" s="142"/>
      <c r="K50" s="142"/>
      <c r="L50" s="142">
        <v>1</v>
      </c>
    </row>
    <row r="51" spans="1:12" ht="15">
      <c r="A51" s="126" t="s">
        <v>113</v>
      </c>
      <c r="B51" s="172" t="s">
        <v>46</v>
      </c>
      <c r="C51" s="128" t="s">
        <v>95</v>
      </c>
      <c r="D51" s="126" t="s">
        <v>246</v>
      </c>
      <c r="E51" s="125">
        <v>507.29</v>
      </c>
      <c r="F51" s="125">
        <v>514.58000000000004</v>
      </c>
      <c r="G51" s="141">
        <v>0</v>
      </c>
      <c r="H51" s="142"/>
      <c r="I51" s="142"/>
      <c r="J51" s="142">
        <v>2</v>
      </c>
      <c r="K51" s="142"/>
      <c r="L51" s="142"/>
    </row>
    <row r="52" spans="1:12">
      <c r="A52" s="126" t="s">
        <v>115</v>
      </c>
      <c r="B52" s="172" t="s">
        <v>46</v>
      </c>
      <c r="C52" s="128" t="s">
        <v>95</v>
      </c>
      <c r="D52" s="126" t="s">
        <v>247</v>
      </c>
      <c r="E52" s="125">
        <v>96.72</v>
      </c>
      <c r="F52" s="125">
        <v>0</v>
      </c>
      <c r="G52" s="141"/>
      <c r="H52" s="142"/>
      <c r="I52" s="142"/>
      <c r="J52" s="142">
        <v>1</v>
      </c>
      <c r="K52" s="142"/>
      <c r="L52" s="142"/>
    </row>
    <row r="53" spans="1:12">
      <c r="A53" s="126" t="s">
        <v>117</v>
      </c>
      <c r="B53" s="172" t="s">
        <v>46</v>
      </c>
      <c r="C53" s="128" t="s">
        <v>118</v>
      </c>
      <c r="D53" s="126" t="s">
        <v>119</v>
      </c>
      <c r="E53" s="125">
        <v>400.46</v>
      </c>
      <c r="F53" s="125">
        <v>800.92</v>
      </c>
      <c r="G53" s="141">
        <v>1</v>
      </c>
      <c r="H53" s="148">
        <v>1</v>
      </c>
      <c r="I53" s="142"/>
      <c r="J53" s="142"/>
      <c r="K53" s="142" t="s">
        <v>22</v>
      </c>
      <c r="L53" s="142"/>
    </row>
    <row r="54" spans="1:12">
      <c r="A54" s="126" t="s">
        <v>122</v>
      </c>
      <c r="B54" s="172" t="s">
        <v>46</v>
      </c>
      <c r="C54" s="128" t="s">
        <v>118</v>
      </c>
      <c r="D54" s="126" t="s">
        <v>123</v>
      </c>
      <c r="E54" s="125">
        <v>257.79000000000002</v>
      </c>
      <c r="F54" s="125">
        <v>515.58000000000004</v>
      </c>
      <c r="G54" s="141">
        <v>0</v>
      </c>
      <c r="H54" s="142"/>
      <c r="I54" s="142"/>
      <c r="J54" s="142">
        <v>2</v>
      </c>
      <c r="K54" s="142"/>
      <c r="L54" s="142"/>
    </row>
    <row r="55" spans="1:12">
      <c r="A55" s="126" t="s">
        <v>124</v>
      </c>
      <c r="B55" s="172" t="s">
        <v>46</v>
      </c>
      <c r="C55" s="128" t="s">
        <v>118</v>
      </c>
      <c r="D55" s="126" t="s">
        <v>125</v>
      </c>
      <c r="E55" s="125">
        <v>25.15</v>
      </c>
      <c r="F55" s="125">
        <v>25.15</v>
      </c>
      <c r="G55" s="141" t="s">
        <v>227</v>
      </c>
      <c r="H55" s="142"/>
      <c r="I55" s="142"/>
      <c r="J55" s="142"/>
      <c r="K55" s="142"/>
      <c r="L55" s="142">
        <v>1</v>
      </c>
    </row>
    <row r="56" spans="1:12">
      <c r="A56" s="126" t="s">
        <v>126</v>
      </c>
      <c r="B56" s="172" t="s">
        <v>46</v>
      </c>
      <c r="C56" s="128" t="s">
        <v>118</v>
      </c>
      <c r="D56" s="126" t="s">
        <v>127</v>
      </c>
      <c r="E56" s="125">
        <v>42.22</v>
      </c>
      <c r="F56" s="125">
        <v>42.22</v>
      </c>
      <c r="G56" s="141" t="s">
        <v>227</v>
      </c>
      <c r="H56" s="142"/>
      <c r="I56" s="142"/>
      <c r="J56" s="142"/>
      <c r="K56" s="142"/>
      <c r="L56" s="142">
        <v>1</v>
      </c>
    </row>
    <row r="57" spans="1:12">
      <c r="A57" s="126" t="s">
        <v>128</v>
      </c>
      <c r="B57" s="172" t="s">
        <v>46</v>
      </c>
      <c r="C57" s="128" t="s">
        <v>118</v>
      </c>
      <c r="D57" s="126" t="s">
        <v>129</v>
      </c>
      <c r="E57" s="125">
        <v>870.00000000000011</v>
      </c>
      <c r="F57" s="125">
        <v>1240.0000000000002</v>
      </c>
      <c r="G57" s="141">
        <v>1</v>
      </c>
      <c r="H57" s="142"/>
      <c r="I57" s="142">
        <v>1</v>
      </c>
      <c r="J57" s="142"/>
      <c r="K57" s="142" t="s">
        <v>22</v>
      </c>
      <c r="L57" s="142"/>
    </row>
    <row r="58" spans="1:12">
      <c r="A58" s="126" t="s">
        <v>130</v>
      </c>
      <c r="B58" s="172" t="s">
        <v>46</v>
      </c>
      <c r="C58" s="128" t="s">
        <v>118</v>
      </c>
      <c r="D58" s="126" t="s">
        <v>131</v>
      </c>
      <c r="E58" s="125">
        <v>35.229999999999997</v>
      </c>
      <c r="F58" s="125">
        <v>35.229999999999997</v>
      </c>
      <c r="G58" s="141" t="s">
        <v>227</v>
      </c>
      <c r="H58" s="142"/>
      <c r="I58" s="142"/>
      <c r="J58" s="142"/>
      <c r="K58" s="142"/>
      <c r="L58" s="142">
        <v>1</v>
      </c>
    </row>
    <row r="59" spans="1:12">
      <c r="A59" s="126" t="s">
        <v>132</v>
      </c>
      <c r="B59" s="172" t="s">
        <v>46</v>
      </c>
      <c r="C59" s="128" t="s">
        <v>118</v>
      </c>
      <c r="D59" s="126" t="s">
        <v>133</v>
      </c>
      <c r="E59" s="125">
        <v>413.83000000000004</v>
      </c>
      <c r="F59" s="125">
        <v>827.66000000000008</v>
      </c>
      <c r="G59" s="141">
        <v>1</v>
      </c>
      <c r="H59" s="142"/>
      <c r="I59" s="149">
        <v>1</v>
      </c>
      <c r="J59" s="142"/>
      <c r="K59" s="142" t="s">
        <v>22</v>
      </c>
      <c r="L59" s="142"/>
    </row>
    <row r="60" spans="1:12">
      <c r="A60" s="126" t="s">
        <v>134</v>
      </c>
      <c r="B60" s="172" t="s">
        <v>46</v>
      </c>
      <c r="C60" s="128" t="s">
        <v>118</v>
      </c>
      <c r="D60" s="126" t="s">
        <v>135</v>
      </c>
      <c r="E60" s="125">
        <v>501.54</v>
      </c>
      <c r="F60" s="125">
        <v>503.08000000000004</v>
      </c>
      <c r="G60" s="141">
        <v>0</v>
      </c>
      <c r="H60" s="142"/>
      <c r="I60" s="142"/>
      <c r="J60" s="142">
        <v>2</v>
      </c>
      <c r="K60" s="142"/>
      <c r="L60" s="142"/>
    </row>
    <row r="61" spans="1:12">
      <c r="A61" s="126" t="s">
        <v>136</v>
      </c>
      <c r="B61" s="172" t="s">
        <v>46</v>
      </c>
      <c r="C61" s="128" t="s">
        <v>118</v>
      </c>
      <c r="D61" s="126" t="s">
        <v>137</v>
      </c>
      <c r="E61" s="125">
        <v>313.10000000000002</v>
      </c>
      <c r="F61" s="125">
        <v>626.20000000000005</v>
      </c>
      <c r="G61" s="141">
        <v>0</v>
      </c>
      <c r="H61" s="142"/>
      <c r="I61" s="142"/>
      <c r="J61" s="142">
        <v>2</v>
      </c>
      <c r="K61" s="142"/>
      <c r="L61" s="142"/>
    </row>
    <row r="62" spans="1:12">
      <c r="A62" s="126" t="s">
        <v>138</v>
      </c>
      <c r="B62" s="172" t="s">
        <v>46</v>
      </c>
      <c r="C62" s="128" t="s">
        <v>118</v>
      </c>
      <c r="D62" s="126" t="s">
        <v>139</v>
      </c>
      <c r="E62" s="125">
        <v>54.95</v>
      </c>
      <c r="F62" s="125">
        <v>54.95</v>
      </c>
      <c r="G62" s="141" t="s">
        <v>227</v>
      </c>
      <c r="H62" s="142"/>
      <c r="I62" s="142"/>
      <c r="J62" s="142"/>
      <c r="K62" s="142"/>
      <c r="L62" s="142">
        <v>1</v>
      </c>
    </row>
    <row r="63" spans="1:12">
      <c r="A63" s="126" t="s">
        <v>140</v>
      </c>
      <c r="B63" s="172" t="s">
        <v>46</v>
      </c>
      <c r="C63" s="128" t="s">
        <v>118</v>
      </c>
      <c r="D63" s="126" t="s">
        <v>141</v>
      </c>
      <c r="E63" s="125">
        <v>22.23</v>
      </c>
      <c r="F63" s="125">
        <v>22.23</v>
      </c>
      <c r="G63" s="141" t="s">
        <v>227</v>
      </c>
      <c r="H63" s="142"/>
      <c r="I63" s="142"/>
      <c r="J63" s="142"/>
      <c r="K63" s="142"/>
      <c r="L63" s="142">
        <v>1</v>
      </c>
    </row>
    <row r="64" spans="1:12">
      <c r="A64" s="126" t="s">
        <v>142</v>
      </c>
      <c r="B64" s="172" t="s">
        <v>46</v>
      </c>
      <c r="C64" s="128" t="s">
        <v>118</v>
      </c>
      <c r="D64" s="126" t="s">
        <v>234</v>
      </c>
      <c r="E64" s="125">
        <v>293.07</v>
      </c>
      <c r="F64" s="125">
        <v>586.14</v>
      </c>
      <c r="G64" s="141">
        <v>0</v>
      </c>
      <c r="H64" s="142"/>
      <c r="I64" s="142"/>
      <c r="J64" s="142">
        <v>2</v>
      </c>
      <c r="K64" s="142"/>
      <c r="L64" s="142"/>
    </row>
    <row r="65" spans="1:12">
      <c r="A65" s="126" t="s">
        <v>144</v>
      </c>
      <c r="B65" s="172" t="s">
        <v>46</v>
      </c>
      <c r="C65" s="128" t="s">
        <v>118</v>
      </c>
      <c r="D65" s="126" t="s">
        <v>145</v>
      </c>
      <c r="E65" s="125">
        <v>512.52</v>
      </c>
      <c r="F65" s="125">
        <v>525.04</v>
      </c>
      <c r="G65" s="141">
        <v>0</v>
      </c>
      <c r="H65" s="142"/>
      <c r="I65" s="142"/>
      <c r="J65" s="142">
        <v>2</v>
      </c>
      <c r="K65" s="142"/>
      <c r="L65" s="142"/>
    </row>
    <row r="66" spans="1:12">
      <c r="A66" s="126" t="s">
        <v>146</v>
      </c>
      <c r="B66" s="172" t="s">
        <v>46</v>
      </c>
      <c r="C66" s="128" t="s">
        <v>118</v>
      </c>
      <c r="D66" s="126" t="s">
        <v>147</v>
      </c>
      <c r="E66" s="125">
        <v>894.72</v>
      </c>
      <c r="F66" s="125">
        <v>1289.44</v>
      </c>
      <c r="G66" s="141">
        <v>2</v>
      </c>
      <c r="H66" s="142">
        <v>1</v>
      </c>
      <c r="I66" s="142">
        <v>1</v>
      </c>
      <c r="J66" s="142"/>
      <c r="K66" s="142" t="s">
        <v>22</v>
      </c>
      <c r="L66" s="142"/>
    </row>
    <row r="67" spans="1:12">
      <c r="A67" s="126" t="s">
        <v>148</v>
      </c>
      <c r="B67" s="172" t="s">
        <v>46</v>
      </c>
      <c r="C67" s="128" t="s">
        <v>118</v>
      </c>
      <c r="D67" s="126" t="s">
        <v>149</v>
      </c>
      <c r="E67" s="125">
        <v>303.57</v>
      </c>
      <c r="F67" s="125">
        <v>607.14</v>
      </c>
      <c r="G67" s="141">
        <v>0</v>
      </c>
      <c r="H67" s="142"/>
      <c r="I67" s="142"/>
      <c r="J67" s="142">
        <v>2</v>
      </c>
      <c r="K67" s="142"/>
      <c r="L67" s="142"/>
    </row>
    <row r="68" spans="1:12">
      <c r="A68" s="126" t="s">
        <v>150</v>
      </c>
      <c r="B68" s="172" t="s">
        <v>46</v>
      </c>
      <c r="C68" s="128" t="s">
        <v>118</v>
      </c>
      <c r="D68" s="126" t="s">
        <v>151</v>
      </c>
      <c r="E68" s="125">
        <v>431.21</v>
      </c>
      <c r="F68" s="125">
        <v>862.42</v>
      </c>
      <c r="G68" s="141">
        <v>1</v>
      </c>
      <c r="H68" s="142"/>
      <c r="I68" s="149">
        <v>1</v>
      </c>
      <c r="J68" s="142"/>
      <c r="K68" s="142" t="s">
        <v>22</v>
      </c>
      <c r="L68" s="142"/>
    </row>
    <row r="69" spans="1:12">
      <c r="A69" s="126" t="s">
        <v>152</v>
      </c>
      <c r="B69" s="172" t="s">
        <v>46</v>
      </c>
      <c r="C69" s="128" t="s">
        <v>118</v>
      </c>
      <c r="D69" s="126" t="s">
        <v>153</v>
      </c>
      <c r="E69" s="125">
        <v>17.8</v>
      </c>
      <c r="F69" s="125">
        <v>17.8</v>
      </c>
      <c r="G69" s="141" t="s">
        <v>227</v>
      </c>
      <c r="H69" s="142"/>
      <c r="I69" s="142"/>
      <c r="J69" s="142"/>
      <c r="K69" s="142"/>
      <c r="L69" s="142">
        <v>1</v>
      </c>
    </row>
    <row r="70" spans="1:12">
      <c r="A70" s="126" t="s">
        <v>154</v>
      </c>
      <c r="B70" s="172" t="s">
        <v>46</v>
      </c>
      <c r="C70" s="128" t="s">
        <v>118</v>
      </c>
      <c r="D70" s="126" t="s">
        <v>155</v>
      </c>
      <c r="E70" s="125">
        <v>23.02</v>
      </c>
      <c r="F70" s="125">
        <v>23.02</v>
      </c>
      <c r="G70" s="141" t="s">
        <v>227</v>
      </c>
      <c r="H70" s="142"/>
      <c r="I70" s="142"/>
      <c r="J70" s="142"/>
      <c r="K70" s="142"/>
      <c r="L70" s="142">
        <v>1</v>
      </c>
    </row>
    <row r="71" spans="1:12">
      <c r="A71" s="126" t="s">
        <v>156</v>
      </c>
      <c r="B71" s="172" t="s">
        <v>46</v>
      </c>
      <c r="C71" s="127" t="s">
        <v>157</v>
      </c>
      <c r="D71" s="126" t="s">
        <v>158</v>
      </c>
      <c r="E71" s="125">
        <v>712.56000000000006</v>
      </c>
      <c r="F71" s="125">
        <v>925.12000000000012</v>
      </c>
      <c r="G71" s="141">
        <v>1</v>
      </c>
      <c r="H71" s="142"/>
      <c r="I71" s="142">
        <v>1</v>
      </c>
      <c r="J71" s="142"/>
      <c r="K71" s="142"/>
      <c r="L71" s="142"/>
    </row>
    <row r="72" spans="1:12">
      <c r="A72" s="126" t="s">
        <v>159</v>
      </c>
      <c r="B72" s="172" t="s">
        <v>46</v>
      </c>
      <c r="C72" s="127" t="s">
        <v>157</v>
      </c>
      <c r="D72" s="126" t="s">
        <v>160</v>
      </c>
      <c r="E72" s="125">
        <v>142.19</v>
      </c>
      <c r="F72" s="125">
        <v>284.38</v>
      </c>
      <c r="G72" s="141">
        <v>0</v>
      </c>
      <c r="H72" s="142"/>
      <c r="I72" s="142"/>
      <c r="J72" s="142">
        <v>1</v>
      </c>
      <c r="K72" s="142"/>
      <c r="L72" s="142"/>
    </row>
    <row r="73" spans="1:12">
      <c r="A73" s="126" t="s">
        <v>161</v>
      </c>
      <c r="B73" s="172" t="s">
        <v>46</v>
      </c>
      <c r="C73" s="127" t="s">
        <v>157</v>
      </c>
      <c r="D73" s="126" t="s">
        <v>162</v>
      </c>
      <c r="E73" s="125">
        <v>567.8399999999998</v>
      </c>
      <c r="F73" s="125">
        <v>635.67999999999961</v>
      </c>
      <c r="G73" s="141">
        <v>0</v>
      </c>
      <c r="H73" s="142"/>
      <c r="I73" s="142"/>
      <c r="J73" s="142">
        <v>2</v>
      </c>
      <c r="K73" s="142"/>
      <c r="L73" s="142"/>
    </row>
    <row r="74" spans="1:12">
      <c r="A74" s="126" t="s">
        <v>163</v>
      </c>
      <c r="B74" s="172" t="s">
        <v>46</v>
      </c>
      <c r="C74" s="127" t="s">
        <v>157</v>
      </c>
      <c r="D74" s="126" t="s">
        <v>164</v>
      </c>
      <c r="E74" s="125">
        <v>1259.8800000000001</v>
      </c>
      <c r="F74" s="125">
        <v>1519.7600000000002</v>
      </c>
      <c r="G74" s="141">
        <v>2</v>
      </c>
      <c r="H74" s="142">
        <v>1</v>
      </c>
      <c r="I74" s="142">
        <v>1</v>
      </c>
      <c r="J74" s="142"/>
      <c r="K74" s="142" t="s">
        <v>22</v>
      </c>
      <c r="L74" s="142"/>
    </row>
    <row r="75" spans="1:12">
      <c r="A75" s="126" t="s">
        <v>165</v>
      </c>
      <c r="B75" s="172" t="s">
        <v>25</v>
      </c>
      <c r="C75" s="128" t="s">
        <v>166</v>
      </c>
      <c r="D75" s="126" t="s">
        <v>167</v>
      </c>
      <c r="E75" s="125">
        <v>1031.8900000000001</v>
      </c>
      <c r="F75" s="125">
        <v>1063.7800000000002</v>
      </c>
      <c r="G75" s="141">
        <v>1</v>
      </c>
      <c r="H75" s="142"/>
      <c r="I75" s="149">
        <v>1</v>
      </c>
      <c r="J75" s="142"/>
      <c r="K75" s="142" t="s">
        <v>22</v>
      </c>
      <c r="L75" s="142"/>
    </row>
    <row r="76" spans="1:12">
      <c r="A76" s="126" t="s">
        <v>168</v>
      </c>
      <c r="B76" s="172" t="s">
        <v>25</v>
      </c>
      <c r="C76" s="128" t="s">
        <v>166</v>
      </c>
      <c r="D76" s="126" t="s">
        <v>169</v>
      </c>
      <c r="E76" s="125">
        <v>993.16999999999985</v>
      </c>
      <c r="F76" s="125">
        <v>1486.3399999999997</v>
      </c>
      <c r="G76" s="141">
        <v>2</v>
      </c>
      <c r="H76" s="142">
        <v>1</v>
      </c>
      <c r="I76" s="142">
        <v>1</v>
      </c>
      <c r="J76" s="142"/>
      <c r="K76" s="142" t="s">
        <v>22</v>
      </c>
      <c r="L76" s="142"/>
    </row>
    <row r="77" spans="1:12">
      <c r="A77" s="126" t="s">
        <v>170</v>
      </c>
      <c r="B77" s="172" t="s">
        <v>25</v>
      </c>
      <c r="C77" s="128" t="s">
        <v>171</v>
      </c>
      <c r="D77" s="126" t="s">
        <v>172</v>
      </c>
      <c r="E77" s="125">
        <v>1085.76</v>
      </c>
      <c r="F77" s="125">
        <v>1171.52</v>
      </c>
      <c r="G77" s="141">
        <v>1</v>
      </c>
      <c r="H77" s="148">
        <v>1</v>
      </c>
      <c r="I77" s="142"/>
      <c r="J77" s="142"/>
      <c r="K77" s="142" t="s">
        <v>22</v>
      </c>
      <c r="L77" s="142"/>
    </row>
    <row r="78" spans="1:12">
      <c r="A78" s="126" t="s">
        <v>173</v>
      </c>
      <c r="B78" s="172" t="s">
        <v>25</v>
      </c>
      <c r="C78" s="128" t="s">
        <v>171</v>
      </c>
      <c r="D78" s="126" t="s">
        <v>174</v>
      </c>
      <c r="E78" s="125">
        <v>2083.1099999999997</v>
      </c>
      <c r="F78" s="125">
        <v>2166.2199999999993</v>
      </c>
      <c r="G78" s="141">
        <v>3</v>
      </c>
      <c r="H78" s="142">
        <v>2</v>
      </c>
      <c r="I78" s="142">
        <v>1</v>
      </c>
      <c r="J78" s="142"/>
      <c r="K78" s="142" t="s">
        <v>22</v>
      </c>
      <c r="L78" s="142"/>
    </row>
    <row r="79" spans="1:12">
      <c r="A79" s="126" t="s">
        <v>175</v>
      </c>
      <c r="B79" s="172" t="s">
        <v>25</v>
      </c>
      <c r="C79" s="128" t="s">
        <v>176</v>
      </c>
      <c r="D79" s="126" t="s">
        <v>177</v>
      </c>
      <c r="E79" s="125">
        <v>1387.4</v>
      </c>
      <c r="F79" s="125">
        <v>1775</v>
      </c>
      <c r="G79" s="141">
        <v>2</v>
      </c>
      <c r="H79" s="142">
        <v>1</v>
      </c>
      <c r="I79" s="142">
        <v>1</v>
      </c>
      <c r="J79" s="142"/>
      <c r="K79" s="142" t="s">
        <v>22</v>
      </c>
      <c r="L79" s="142"/>
    </row>
    <row r="80" spans="1:12">
      <c r="A80" s="126" t="s">
        <v>178</v>
      </c>
      <c r="B80" s="172" t="s">
        <v>25</v>
      </c>
      <c r="C80" s="128" t="s">
        <v>179</v>
      </c>
      <c r="D80" s="126" t="s">
        <v>180</v>
      </c>
      <c r="E80" s="125">
        <v>777.56999999999994</v>
      </c>
      <c r="F80" s="125">
        <v>1055.1399999999999</v>
      </c>
      <c r="G80" s="141">
        <v>1</v>
      </c>
      <c r="H80" s="142">
        <v>1</v>
      </c>
      <c r="I80" s="142"/>
      <c r="J80" s="142"/>
      <c r="K80" s="142" t="s">
        <v>22</v>
      </c>
      <c r="L80" s="142"/>
    </row>
    <row r="81" spans="1:12">
      <c r="A81" s="126" t="s">
        <v>181</v>
      </c>
      <c r="B81" s="172" t="s">
        <v>25</v>
      </c>
      <c r="C81" s="128" t="s">
        <v>179</v>
      </c>
      <c r="D81" s="126" t="s">
        <v>182</v>
      </c>
      <c r="E81" s="125">
        <v>1074.8</v>
      </c>
      <c r="F81" s="125">
        <v>1150</v>
      </c>
      <c r="G81" s="141">
        <v>1</v>
      </c>
      <c r="H81" s="148">
        <v>1</v>
      </c>
      <c r="I81" s="142"/>
      <c r="J81" s="142"/>
      <c r="K81" s="142" t="s">
        <v>22</v>
      </c>
      <c r="L81" s="142"/>
    </row>
    <row r="82" spans="1:12">
      <c r="A82" s="126" t="s">
        <v>183</v>
      </c>
      <c r="B82" s="172" t="s">
        <v>25</v>
      </c>
      <c r="C82" s="128" t="s">
        <v>179</v>
      </c>
      <c r="D82" s="126" t="s">
        <v>184</v>
      </c>
      <c r="E82" s="125">
        <v>362.24</v>
      </c>
      <c r="F82" s="125">
        <v>724.48</v>
      </c>
      <c r="G82" s="141">
        <v>1</v>
      </c>
      <c r="H82" s="148">
        <v>1</v>
      </c>
      <c r="I82" s="142"/>
      <c r="J82" s="142"/>
      <c r="K82" s="142" t="s">
        <v>22</v>
      </c>
      <c r="L82" s="142"/>
    </row>
    <row r="83" spans="1:12">
      <c r="A83" s="126" t="s">
        <v>185</v>
      </c>
      <c r="B83" s="172" t="s">
        <v>25</v>
      </c>
      <c r="C83" s="128" t="s">
        <v>186</v>
      </c>
      <c r="D83" s="126" t="s">
        <v>187</v>
      </c>
      <c r="E83" s="125">
        <v>395.41</v>
      </c>
      <c r="F83" s="125">
        <v>790.82</v>
      </c>
      <c r="G83" s="141">
        <v>1</v>
      </c>
      <c r="H83" s="148">
        <v>1</v>
      </c>
      <c r="I83" s="142"/>
      <c r="J83" s="142"/>
      <c r="K83" s="142" t="s">
        <v>22</v>
      </c>
      <c r="L83" s="142"/>
    </row>
    <row r="84" spans="1:12">
      <c r="A84" s="126" t="s">
        <v>188</v>
      </c>
      <c r="B84" s="172" t="s">
        <v>25</v>
      </c>
      <c r="C84" s="128" t="s">
        <v>186</v>
      </c>
      <c r="D84" s="126" t="s">
        <v>189</v>
      </c>
      <c r="E84" s="125">
        <v>584.44999999999993</v>
      </c>
      <c r="F84" s="125">
        <v>668.89999999999986</v>
      </c>
      <c r="G84" s="141">
        <v>1</v>
      </c>
      <c r="H84" s="142">
        <v>1</v>
      </c>
      <c r="I84" s="142"/>
      <c r="J84" s="142"/>
      <c r="K84" s="142" t="s">
        <v>22</v>
      </c>
      <c r="L84" s="142"/>
    </row>
    <row r="85" spans="1:12">
      <c r="A85" s="126" t="s">
        <v>190</v>
      </c>
      <c r="B85" s="172" t="s">
        <v>25</v>
      </c>
      <c r="C85" s="128" t="s">
        <v>186</v>
      </c>
      <c r="D85" s="126" t="s">
        <v>191</v>
      </c>
      <c r="E85" s="125">
        <v>223.42000000000007</v>
      </c>
      <c r="F85" s="125">
        <v>446.84000000000015</v>
      </c>
      <c r="G85" s="141">
        <v>0</v>
      </c>
      <c r="H85" s="142"/>
      <c r="I85" s="142"/>
      <c r="J85" s="142">
        <v>2</v>
      </c>
      <c r="K85" s="142"/>
      <c r="L85" s="142"/>
    </row>
    <row r="86" spans="1:12">
      <c r="A86" s="126" t="s">
        <v>192</v>
      </c>
      <c r="B86" s="172" t="s">
        <v>25</v>
      </c>
      <c r="C86" s="128" t="s">
        <v>186</v>
      </c>
      <c r="D86" s="126" t="s">
        <v>93</v>
      </c>
      <c r="E86" s="125">
        <v>648.3900000000001</v>
      </c>
      <c r="F86" s="125">
        <v>796.7800000000002</v>
      </c>
      <c r="G86" s="141">
        <v>1</v>
      </c>
      <c r="H86" s="142"/>
      <c r="I86" s="142">
        <v>1</v>
      </c>
      <c r="J86" s="142"/>
      <c r="K86" s="142" t="s">
        <v>22</v>
      </c>
      <c r="L86" s="142"/>
    </row>
    <row r="87" spans="1:12">
      <c r="A87" s="126" t="s">
        <v>193</v>
      </c>
      <c r="B87" s="172" t="s">
        <v>25</v>
      </c>
      <c r="C87" s="128" t="s">
        <v>186</v>
      </c>
      <c r="D87" s="126" t="s">
        <v>194</v>
      </c>
      <c r="E87" s="125">
        <v>123.88</v>
      </c>
      <c r="F87" s="125">
        <v>247.76</v>
      </c>
      <c r="G87" s="141">
        <v>0</v>
      </c>
      <c r="H87" s="142"/>
      <c r="I87" s="142"/>
      <c r="J87" s="142">
        <v>1</v>
      </c>
      <c r="K87" s="142"/>
      <c r="L87" s="142"/>
    </row>
    <row r="88" spans="1:12">
      <c r="A88" s="126" t="s">
        <v>195</v>
      </c>
      <c r="B88" s="172" t="s">
        <v>25</v>
      </c>
      <c r="C88" s="128" t="s">
        <v>186</v>
      </c>
      <c r="D88" s="126" t="s">
        <v>248</v>
      </c>
      <c r="E88" s="125">
        <v>959.6</v>
      </c>
      <c r="F88" s="125">
        <v>1419.22</v>
      </c>
      <c r="G88" s="141">
        <v>2</v>
      </c>
      <c r="H88" s="142">
        <v>1</v>
      </c>
      <c r="I88" s="142">
        <v>1</v>
      </c>
      <c r="J88" s="142"/>
      <c r="K88" s="142" t="s">
        <v>22</v>
      </c>
      <c r="L88" s="142"/>
    </row>
    <row r="89" spans="1:12">
      <c r="A89" s="126" t="s">
        <v>197</v>
      </c>
      <c r="B89" s="172" t="s">
        <v>25</v>
      </c>
      <c r="C89" s="128" t="s">
        <v>198</v>
      </c>
      <c r="D89" s="126" t="s">
        <v>199</v>
      </c>
      <c r="E89" s="125">
        <v>86.18</v>
      </c>
      <c r="F89" s="125">
        <v>172.36</v>
      </c>
      <c r="G89" s="141">
        <v>0</v>
      </c>
      <c r="H89" s="142"/>
      <c r="I89" s="142"/>
      <c r="J89" s="142">
        <v>1</v>
      </c>
      <c r="K89" s="142"/>
      <c r="L89" s="142"/>
    </row>
    <row r="90" spans="1:12">
      <c r="A90" s="126" t="s">
        <v>200</v>
      </c>
      <c r="B90" s="172" t="s">
        <v>25</v>
      </c>
      <c r="C90" s="128" t="s">
        <v>198</v>
      </c>
      <c r="D90" s="126" t="s">
        <v>201</v>
      </c>
      <c r="E90" s="125">
        <v>314.8</v>
      </c>
      <c r="F90" s="125">
        <v>629.6</v>
      </c>
      <c r="G90" s="141">
        <v>0</v>
      </c>
      <c r="H90" s="142"/>
      <c r="I90" s="142"/>
      <c r="J90" s="142">
        <v>2</v>
      </c>
      <c r="K90" s="142"/>
      <c r="L90" s="142"/>
    </row>
    <row r="91" spans="1:12">
      <c r="A91" s="126" t="s">
        <v>202</v>
      </c>
      <c r="B91" s="172" t="s">
        <v>25</v>
      </c>
      <c r="C91" s="128" t="s">
        <v>198</v>
      </c>
      <c r="D91" s="126" t="s">
        <v>203</v>
      </c>
      <c r="E91" s="125">
        <v>1804.7799999999995</v>
      </c>
      <c r="F91" s="125">
        <v>2109.559999999999</v>
      </c>
      <c r="G91" s="141">
        <v>3</v>
      </c>
      <c r="H91" s="142">
        <v>1</v>
      </c>
      <c r="I91" s="142">
        <v>2</v>
      </c>
      <c r="J91" s="142"/>
      <c r="K91" s="142" t="s">
        <v>22</v>
      </c>
      <c r="L91" s="142"/>
    </row>
    <row r="92" spans="1:12">
      <c r="A92" s="126" t="s">
        <v>204</v>
      </c>
      <c r="B92" s="172" t="s">
        <v>25</v>
      </c>
      <c r="C92" s="128" t="s">
        <v>198</v>
      </c>
      <c r="D92" s="126" t="s">
        <v>205</v>
      </c>
      <c r="E92" s="125">
        <v>248.54999999999995</v>
      </c>
      <c r="F92" s="125">
        <v>497.09999999999991</v>
      </c>
      <c r="G92" s="141">
        <v>0</v>
      </c>
      <c r="H92" s="142"/>
      <c r="I92" s="142"/>
      <c r="J92" s="142">
        <v>2</v>
      </c>
      <c r="K92" s="142"/>
      <c r="L92" s="142"/>
    </row>
    <row r="93" spans="1:12">
      <c r="A93" s="126" t="s">
        <v>206</v>
      </c>
      <c r="B93" s="172" t="s">
        <v>25</v>
      </c>
      <c r="C93" s="128" t="s">
        <v>198</v>
      </c>
      <c r="D93" s="126" t="s">
        <v>207</v>
      </c>
      <c r="E93" s="125">
        <v>753.47</v>
      </c>
      <c r="F93" s="125">
        <v>1006.94</v>
      </c>
      <c r="G93" s="141">
        <v>1</v>
      </c>
      <c r="H93" s="142">
        <v>1</v>
      </c>
      <c r="I93" s="142"/>
      <c r="J93" s="142"/>
      <c r="K93" s="142" t="s">
        <v>22</v>
      </c>
      <c r="L93" s="142"/>
    </row>
    <row r="94" spans="1:12">
      <c r="A94" s="126" t="s">
        <v>208</v>
      </c>
      <c r="B94" s="172" t="s">
        <v>25</v>
      </c>
      <c r="C94" s="128" t="s">
        <v>198</v>
      </c>
      <c r="D94" s="126" t="s">
        <v>209</v>
      </c>
      <c r="E94" s="125">
        <v>1183.5800000000004</v>
      </c>
      <c r="F94" s="125">
        <v>1367.1600000000008</v>
      </c>
      <c r="G94" s="141">
        <v>2</v>
      </c>
      <c r="H94" s="142">
        <v>1</v>
      </c>
      <c r="I94" s="142">
        <v>1</v>
      </c>
      <c r="J94" s="142"/>
      <c r="K94" s="142" t="s">
        <v>22</v>
      </c>
      <c r="L94" s="142"/>
    </row>
    <row r="95" spans="1:12">
      <c r="A95" s="126" t="s">
        <v>210</v>
      </c>
      <c r="B95" s="172" t="s">
        <v>25</v>
      </c>
      <c r="C95" s="128" t="s">
        <v>198</v>
      </c>
      <c r="D95" s="126" t="s">
        <v>211</v>
      </c>
      <c r="E95" s="125">
        <v>96.8</v>
      </c>
      <c r="F95" s="125">
        <v>193.6</v>
      </c>
      <c r="G95" s="141">
        <v>0</v>
      </c>
      <c r="H95" s="142"/>
      <c r="I95" s="142"/>
      <c r="J95" s="142">
        <v>1</v>
      </c>
      <c r="K95" s="142"/>
      <c r="L95" s="142"/>
    </row>
    <row r="96" spans="1:12">
      <c r="A96" s="126" t="s">
        <v>212</v>
      </c>
      <c r="B96" s="172" t="s">
        <v>25</v>
      </c>
      <c r="C96" s="128" t="s">
        <v>198</v>
      </c>
      <c r="D96" s="126" t="s">
        <v>213</v>
      </c>
      <c r="E96" s="125">
        <v>37.950000000000003</v>
      </c>
      <c r="F96" s="125">
        <v>37.950000000000003</v>
      </c>
      <c r="G96" s="141" t="s">
        <v>227</v>
      </c>
      <c r="H96" s="142"/>
      <c r="I96" s="142"/>
      <c r="J96" s="142"/>
      <c r="K96" s="142"/>
      <c r="L96" s="142">
        <v>1</v>
      </c>
    </row>
    <row r="97" spans="8:9" ht="15" thickBot="1"/>
    <row r="98" spans="8:9" ht="15" thickBot="1">
      <c r="H98" s="150">
        <f>SUM(H14:H97)</f>
        <v>34</v>
      </c>
      <c r="I98" s="151">
        <f>SUM(I14:I97)</f>
        <v>30</v>
      </c>
    </row>
    <row r="1048576" ht="15" customHeight="1"/>
  </sheetData>
  <autoFilter ref="A9:L96" xr:uid="{CBC3890C-FE0B-4E69-B308-78330F9D0791}"/>
  <mergeCells count="1">
    <mergeCell ref="H12:J12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opLeftCell="A80" workbookViewId="0">
      <selection activeCell="F93" sqref="F93"/>
    </sheetView>
  </sheetViews>
  <sheetFormatPr defaultRowHeight="14.45"/>
  <cols>
    <col min="2" max="2" width="24.42578125" customWidth="1"/>
    <col min="3" max="3" width="8.85546875" style="120" hidden="1" customWidth="1"/>
    <col min="8" max="8" width="22.85546875" style="37" bestFit="1" customWidth="1"/>
  </cols>
  <sheetData>
    <row r="1" spans="1:10" ht="15.6">
      <c r="A1" s="8" t="s">
        <v>249</v>
      </c>
      <c r="B1" s="27"/>
      <c r="C1" s="114"/>
      <c r="D1" s="62"/>
      <c r="E1" s="62"/>
      <c r="F1" s="62"/>
      <c r="G1" s="62"/>
      <c r="H1" s="62"/>
    </row>
    <row r="2" spans="1:10">
      <c r="A2" s="2"/>
      <c r="B2" s="9">
        <v>2019</v>
      </c>
      <c r="C2" s="115" t="s">
        <v>0</v>
      </c>
      <c r="D2" s="249" t="s">
        <v>250</v>
      </c>
      <c r="E2" s="250"/>
      <c r="F2" s="251"/>
      <c r="G2" s="230"/>
      <c r="H2" s="230"/>
    </row>
    <row r="3" spans="1:10" ht="15" thickBot="1">
      <c r="A3" s="2"/>
      <c r="B3" s="23" t="s">
        <v>26</v>
      </c>
      <c r="C3" s="116"/>
      <c r="D3" s="96" t="s">
        <v>19</v>
      </c>
      <c r="E3" s="97" t="s">
        <v>20</v>
      </c>
      <c r="F3" s="98" t="s">
        <v>21</v>
      </c>
      <c r="G3" s="97" t="s">
        <v>22</v>
      </c>
      <c r="H3" s="97" t="s">
        <v>23</v>
      </c>
      <c r="J3" s="107"/>
    </row>
    <row r="4" spans="1:10">
      <c r="A4" s="2" t="s">
        <v>24</v>
      </c>
      <c r="B4" s="2" t="s">
        <v>27</v>
      </c>
      <c r="C4" s="117">
        <v>501</v>
      </c>
      <c r="D4" s="229">
        <v>0</v>
      </c>
      <c r="E4" s="229">
        <v>1</v>
      </c>
      <c r="F4" s="106"/>
      <c r="G4" s="229" t="s">
        <v>22</v>
      </c>
      <c r="H4" s="229"/>
      <c r="I4">
        <v>2</v>
      </c>
      <c r="J4" s="108"/>
    </row>
    <row r="5" spans="1:10">
      <c r="A5" s="2" t="s">
        <v>28</v>
      </c>
      <c r="B5" s="2" t="s">
        <v>29</v>
      </c>
      <c r="C5" s="117">
        <v>967.70000000000016</v>
      </c>
      <c r="D5" s="229">
        <v>1</v>
      </c>
      <c r="E5" s="229">
        <v>0</v>
      </c>
      <c r="F5" s="106"/>
      <c r="G5" s="229" t="s">
        <v>22</v>
      </c>
      <c r="H5" s="229"/>
      <c r="J5" s="108"/>
    </row>
    <row r="6" spans="1:10">
      <c r="A6" s="2" t="s">
        <v>31</v>
      </c>
      <c r="B6" s="2" t="s">
        <v>33</v>
      </c>
      <c r="C6" s="117">
        <v>450.40000000000003</v>
      </c>
      <c r="D6" s="229">
        <v>0</v>
      </c>
      <c r="E6" s="229">
        <v>0</v>
      </c>
      <c r="F6" s="106">
        <v>2</v>
      </c>
      <c r="G6" s="229"/>
      <c r="H6" s="229"/>
      <c r="J6" s="108"/>
    </row>
    <row r="7" spans="1:10">
      <c r="A7" s="2" t="s">
        <v>34</v>
      </c>
      <c r="B7" s="2" t="s">
        <v>251</v>
      </c>
      <c r="C7" s="117">
        <v>234</v>
      </c>
      <c r="D7" s="229">
        <v>0</v>
      </c>
      <c r="E7" s="229">
        <v>0</v>
      </c>
      <c r="F7" s="106">
        <v>1</v>
      </c>
      <c r="G7" s="229"/>
      <c r="H7" s="229"/>
      <c r="J7" s="108"/>
    </row>
    <row r="8" spans="1:10">
      <c r="A8" s="2" t="s">
        <v>36</v>
      </c>
      <c r="B8" s="2" t="s">
        <v>252</v>
      </c>
      <c r="C8" s="117">
        <v>131</v>
      </c>
      <c r="D8" s="229">
        <v>0</v>
      </c>
      <c r="E8" s="229">
        <v>0</v>
      </c>
      <c r="F8" s="106">
        <v>1</v>
      </c>
      <c r="G8" s="229"/>
      <c r="H8" s="229"/>
      <c r="J8" s="108"/>
    </row>
    <row r="9" spans="1:10">
      <c r="A9" s="2" t="s">
        <v>38</v>
      </c>
      <c r="B9" s="2" t="s">
        <v>39</v>
      </c>
      <c r="C9" s="117">
        <v>218.4</v>
      </c>
      <c r="D9" s="229">
        <v>0</v>
      </c>
      <c r="E9" s="229">
        <v>0</v>
      </c>
      <c r="F9" s="106">
        <v>1</v>
      </c>
      <c r="G9" s="229"/>
      <c r="H9" s="229"/>
      <c r="J9" s="108"/>
    </row>
    <row r="10" spans="1:10">
      <c r="A10" s="2"/>
      <c r="B10" s="7" t="s">
        <v>41</v>
      </c>
      <c r="C10" s="117"/>
      <c r="D10" s="29"/>
      <c r="E10" s="29"/>
      <c r="F10" s="34"/>
      <c r="G10" s="29"/>
      <c r="H10" s="229"/>
      <c r="J10" s="108"/>
    </row>
    <row r="11" spans="1:10">
      <c r="A11" s="2" t="s">
        <v>40</v>
      </c>
      <c r="B11" s="2" t="s">
        <v>42</v>
      </c>
      <c r="C11" s="118">
        <v>744</v>
      </c>
      <c r="D11" s="229">
        <v>1</v>
      </c>
      <c r="E11" s="229">
        <v>0</v>
      </c>
      <c r="F11" s="106"/>
      <c r="G11" s="229" t="s">
        <v>22</v>
      </c>
      <c r="H11" s="29"/>
      <c r="J11" s="107"/>
    </row>
    <row r="12" spans="1:10">
      <c r="A12" s="2" t="s">
        <v>43</v>
      </c>
      <c r="B12" s="2" t="s">
        <v>44</v>
      </c>
      <c r="C12" s="119">
        <v>846.2</v>
      </c>
      <c r="D12" s="229">
        <v>1</v>
      </c>
      <c r="E12" s="229">
        <v>0</v>
      </c>
      <c r="F12" s="106"/>
      <c r="G12" s="229" t="s">
        <v>22</v>
      </c>
      <c r="H12" s="229"/>
      <c r="I12">
        <v>1</v>
      </c>
    </row>
    <row r="13" spans="1:10">
      <c r="A13" s="2" t="s">
        <v>45</v>
      </c>
      <c r="B13" s="2" t="s">
        <v>47</v>
      </c>
      <c r="C13" s="119">
        <v>1559</v>
      </c>
      <c r="D13" s="229">
        <v>1</v>
      </c>
      <c r="E13" s="229">
        <v>2</v>
      </c>
      <c r="F13" s="106"/>
      <c r="G13" s="229" t="s">
        <v>22</v>
      </c>
      <c r="H13" s="229"/>
      <c r="I13">
        <v>2</v>
      </c>
    </row>
    <row r="14" spans="1:10">
      <c r="A14" s="2" t="s">
        <v>48</v>
      </c>
      <c r="B14" s="2" t="s">
        <v>49</v>
      </c>
      <c r="C14" s="119">
        <v>1468</v>
      </c>
      <c r="D14" s="229">
        <v>1</v>
      </c>
      <c r="E14" s="229">
        <v>1</v>
      </c>
      <c r="F14" s="106"/>
      <c r="G14" s="229" t="s">
        <v>22</v>
      </c>
      <c r="H14" s="229"/>
      <c r="I14">
        <v>2</v>
      </c>
    </row>
    <row r="15" spans="1:10">
      <c r="A15" s="89" t="s">
        <v>253</v>
      </c>
      <c r="B15" s="2" t="s">
        <v>254</v>
      </c>
      <c r="C15" s="119">
        <v>71</v>
      </c>
      <c r="D15" s="229">
        <v>0</v>
      </c>
      <c r="E15" s="229">
        <v>0</v>
      </c>
      <c r="F15" s="106"/>
      <c r="G15" s="229"/>
      <c r="H15" s="229">
        <v>1</v>
      </c>
    </row>
    <row r="16" spans="1:10" ht="14.45" customHeight="1">
      <c r="A16" s="2" t="s">
        <v>50</v>
      </c>
      <c r="B16" s="66" t="s">
        <v>255</v>
      </c>
      <c r="C16" s="119">
        <v>1513</v>
      </c>
      <c r="D16" s="229">
        <v>1</v>
      </c>
      <c r="E16" s="229">
        <v>2</v>
      </c>
      <c r="F16" s="106"/>
      <c r="G16" s="229" t="s">
        <v>22</v>
      </c>
      <c r="H16" s="229"/>
      <c r="I16">
        <v>1</v>
      </c>
    </row>
    <row r="17" spans="1:9">
      <c r="A17" s="2" t="s">
        <v>52</v>
      </c>
      <c r="B17" s="2" t="s">
        <v>53</v>
      </c>
      <c r="C17" s="119">
        <v>36</v>
      </c>
      <c r="D17" s="229">
        <v>0</v>
      </c>
      <c r="E17" s="229">
        <v>0</v>
      </c>
      <c r="F17" s="106"/>
      <c r="G17" s="229"/>
      <c r="H17" s="229">
        <v>1</v>
      </c>
      <c r="I17" s="124"/>
    </row>
    <row r="18" spans="1:9">
      <c r="A18" s="2"/>
      <c r="B18" s="7" t="s">
        <v>56</v>
      </c>
      <c r="C18" s="119"/>
      <c r="D18" s="29"/>
      <c r="E18" s="29"/>
      <c r="F18" s="34"/>
      <c r="G18" s="29"/>
      <c r="H18" s="229"/>
    </row>
    <row r="19" spans="1:9">
      <c r="A19" s="2" t="s">
        <v>55</v>
      </c>
      <c r="B19" s="2" t="s">
        <v>57</v>
      </c>
      <c r="C19" s="119">
        <v>580</v>
      </c>
      <c r="D19" s="229">
        <v>1</v>
      </c>
      <c r="E19" s="229">
        <v>0</v>
      </c>
      <c r="F19" s="106"/>
      <c r="G19" s="229" t="s">
        <v>22</v>
      </c>
      <c r="H19" s="29"/>
      <c r="I19">
        <v>2</v>
      </c>
    </row>
    <row r="20" spans="1:9">
      <c r="A20" s="2" t="s">
        <v>58</v>
      </c>
      <c r="B20" s="2" t="s">
        <v>59</v>
      </c>
      <c r="C20" s="119">
        <v>1045.3</v>
      </c>
      <c r="D20" s="229">
        <v>1</v>
      </c>
      <c r="E20" s="229">
        <v>1</v>
      </c>
      <c r="F20" s="106"/>
      <c r="G20" s="229" t="s">
        <v>22</v>
      </c>
      <c r="H20" s="229"/>
      <c r="I20">
        <v>1</v>
      </c>
    </row>
    <row r="21" spans="1:9">
      <c r="A21" s="2" t="s">
        <v>60</v>
      </c>
      <c r="B21" s="2" t="s">
        <v>245</v>
      </c>
      <c r="C21" s="119">
        <v>201</v>
      </c>
      <c r="D21" s="229">
        <v>0</v>
      </c>
      <c r="E21" s="229">
        <v>0</v>
      </c>
      <c r="F21" s="106">
        <v>0</v>
      </c>
      <c r="G21" s="229"/>
      <c r="H21" s="229"/>
    </row>
    <row r="22" spans="1:9">
      <c r="A22" s="2" t="s">
        <v>62</v>
      </c>
      <c r="B22" s="2" t="s">
        <v>63</v>
      </c>
      <c r="C22" s="119">
        <v>190.4</v>
      </c>
      <c r="D22" s="229">
        <v>0</v>
      </c>
      <c r="E22" s="229">
        <v>0</v>
      </c>
      <c r="F22" s="106">
        <v>1</v>
      </c>
      <c r="G22" s="229"/>
      <c r="H22" s="229"/>
    </row>
    <row r="23" spans="1:9">
      <c r="A23" s="2" t="s">
        <v>64</v>
      </c>
      <c r="B23" s="2" t="s">
        <v>65</v>
      </c>
      <c r="C23" s="119">
        <v>381</v>
      </c>
      <c r="D23" s="229">
        <v>0</v>
      </c>
      <c r="E23" s="229">
        <v>0</v>
      </c>
      <c r="F23" s="106">
        <v>2</v>
      </c>
      <c r="G23" s="229"/>
      <c r="H23" s="229"/>
      <c r="I23" s="229">
        <v>1</v>
      </c>
    </row>
    <row r="24" spans="1:9">
      <c r="A24" s="2" t="s">
        <v>66</v>
      </c>
      <c r="B24" s="2" t="s">
        <v>67</v>
      </c>
      <c r="C24" s="119">
        <v>367</v>
      </c>
      <c r="D24" s="229">
        <v>0</v>
      </c>
      <c r="E24" s="229">
        <v>0</v>
      </c>
      <c r="F24" s="106">
        <v>2</v>
      </c>
      <c r="G24" s="229"/>
      <c r="H24" s="229"/>
    </row>
    <row r="25" spans="1:9">
      <c r="A25" s="2" t="s">
        <v>68</v>
      </c>
      <c r="B25" s="2" t="s">
        <v>69</v>
      </c>
      <c r="C25" s="119">
        <v>738</v>
      </c>
      <c r="D25" s="229">
        <v>1</v>
      </c>
      <c r="E25" s="229">
        <v>0</v>
      </c>
      <c r="F25" s="106"/>
      <c r="G25" s="229" t="s">
        <v>22</v>
      </c>
      <c r="H25" s="229"/>
      <c r="I25">
        <v>2</v>
      </c>
    </row>
    <row r="26" spans="1:9">
      <c r="A26" s="2" t="s">
        <v>70</v>
      </c>
      <c r="B26" s="2" t="s">
        <v>256</v>
      </c>
      <c r="C26" s="119">
        <v>17</v>
      </c>
      <c r="D26" s="229">
        <v>0</v>
      </c>
      <c r="E26" s="229">
        <v>0</v>
      </c>
      <c r="F26" s="106"/>
      <c r="G26" s="229"/>
      <c r="H26" s="229">
        <v>1</v>
      </c>
    </row>
    <row r="27" spans="1:9">
      <c r="A27" s="2" t="s">
        <v>72</v>
      </c>
      <c r="B27" s="2" t="s">
        <v>257</v>
      </c>
      <c r="C27" s="119">
        <v>91</v>
      </c>
      <c r="D27" s="229">
        <v>0</v>
      </c>
      <c r="E27" s="229">
        <v>0</v>
      </c>
      <c r="F27" s="106">
        <v>1</v>
      </c>
      <c r="G27" s="229"/>
      <c r="H27" s="229"/>
    </row>
    <row r="28" spans="1:9">
      <c r="A28" s="2"/>
      <c r="B28" s="7" t="s">
        <v>75</v>
      </c>
      <c r="C28" s="119"/>
      <c r="D28" s="29"/>
      <c r="E28" s="29"/>
      <c r="F28" s="34"/>
      <c r="G28" s="29"/>
      <c r="H28" s="229"/>
    </row>
    <row r="29" spans="1:9">
      <c r="A29" s="2" t="s">
        <v>74</v>
      </c>
      <c r="B29" s="2" t="s">
        <v>76</v>
      </c>
      <c r="C29" s="119">
        <v>946.08999999999992</v>
      </c>
      <c r="D29" s="113">
        <v>1</v>
      </c>
      <c r="E29" s="113">
        <v>0</v>
      </c>
      <c r="F29" s="113"/>
      <c r="G29" s="113" t="s">
        <v>22</v>
      </c>
      <c r="H29" s="29"/>
      <c r="I29">
        <v>1</v>
      </c>
    </row>
    <row r="30" spans="1:9">
      <c r="A30" s="2" t="s">
        <v>78</v>
      </c>
      <c r="B30" s="2" t="s">
        <v>79</v>
      </c>
      <c r="C30" s="119">
        <v>1283</v>
      </c>
      <c r="D30" s="113">
        <v>1</v>
      </c>
      <c r="E30" s="113">
        <v>1</v>
      </c>
      <c r="F30" s="113"/>
      <c r="G30" s="113" t="s">
        <v>22</v>
      </c>
      <c r="H30" s="121"/>
      <c r="I30">
        <v>3</v>
      </c>
    </row>
    <row r="31" spans="1:9">
      <c r="A31" s="2" t="s">
        <v>80</v>
      </c>
      <c r="B31" s="2" t="s">
        <v>81</v>
      </c>
      <c r="C31" s="119">
        <v>892.9</v>
      </c>
      <c r="D31" s="113">
        <v>1</v>
      </c>
      <c r="E31" s="113">
        <v>0</v>
      </c>
      <c r="F31" s="113"/>
      <c r="G31" s="113" t="s">
        <v>22</v>
      </c>
      <c r="H31" s="121"/>
    </row>
    <row r="32" spans="1:9">
      <c r="A32" s="13" t="s">
        <v>82</v>
      </c>
      <c r="B32" s="2" t="s">
        <v>83</v>
      </c>
      <c r="C32" s="119">
        <v>68.7</v>
      </c>
      <c r="D32" s="113">
        <v>0</v>
      </c>
      <c r="E32" s="113">
        <v>0</v>
      </c>
      <c r="F32" s="113"/>
      <c r="G32" s="113"/>
      <c r="H32" s="121">
        <v>1</v>
      </c>
    </row>
    <row r="33" spans="1:9">
      <c r="A33" s="2" t="s">
        <v>84</v>
      </c>
      <c r="B33" s="2" t="s">
        <v>258</v>
      </c>
      <c r="C33" s="119">
        <v>1043</v>
      </c>
      <c r="D33" s="113">
        <v>1</v>
      </c>
      <c r="E33" s="113">
        <v>1</v>
      </c>
      <c r="F33" s="113"/>
      <c r="G33" s="113" t="s">
        <v>22</v>
      </c>
      <c r="H33" s="121"/>
    </row>
    <row r="34" spans="1:9">
      <c r="A34" s="2" t="s">
        <v>88</v>
      </c>
      <c r="B34" s="2" t="s">
        <v>89</v>
      </c>
      <c r="C34" s="119">
        <v>617</v>
      </c>
      <c r="D34" s="113">
        <v>0</v>
      </c>
      <c r="E34" s="113">
        <v>1</v>
      </c>
      <c r="F34" s="113"/>
      <c r="G34" s="113" t="s">
        <v>22</v>
      </c>
      <c r="H34" s="121"/>
      <c r="I34">
        <v>1</v>
      </c>
    </row>
    <row r="35" spans="1:9">
      <c r="A35" s="2" t="s">
        <v>90</v>
      </c>
      <c r="B35" s="2" t="s">
        <v>91</v>
      </c>
      <c r="C35" s="119">
        <v>320</v>
      </c>
      <c r="D35" s="113">
        <v>0</v>
      </c>
      <c r="E35" s="113">
        <v>0</v>
      </c>
      <c r="F35" s="113">
        <v>2</v>
      </c>
      <c r="G35" s="113"/>
      <c r="H35" s="121"/>
      <c r="I35" s="113">
        <v>1</v>
      </c>
    </row>
    <row r="36" spans="1:9">
      <c r="A36" s="2" t="s">
        <v>92</v>
      </c>
      <c r="B36" s="2" t="s">
        <v>93</v>
      </c>
      <c r="C36" s="119">
        <v>220</v>
      </c>
      <c r="D36" s="113">
        <v>0</v>
      </c>
      <c r="E36" s="113">
        <v>0</v>
      </c>
      <c r="F36" s="113">
        <v>1</v>
      </c>
      <c r="G36" s="113"/>
      <c r="H36" s="121"/>
    </row>
    <row r="37" spans="1:9">
      <c r="A37" s="2"/>
      <c r="B37" s="7" t="s">
        <v>95</v>
      </c>
      <c r="C37" s="119"/>
      <c r="D37" s="29"/>
      <c r="E37" s="29"/>
      <c r="F37" s="34"/>
      <c r="G37" s="29"/>
      <c r="H37" s="112"/>
    </row>
    <row r="38" spans="1:9">
      <c r="A38" s="2" t="s">
        <v>94</v>
      </c>
      <c r="B38" s="2" t="s">
        <v>96</v>
      </c>
      <c r="C38" s="119">
        <v>1705.1559999999999</v>
      </c>
      <c r="D38" s="113">
        <v>1</v>
      </c>
      <c r="E38" s="113">
        <v>2</v>
      </c>
      <c r="F38" s="22"/>
      <c r="G38" s="113" t="s">
        <v>22</v>
      </c>
      <c r="H38" s="29"/>
      <c r="I38">
        <v>1</v>
      </c>
    </row>
    <row r="39" spans="1:9">
      <c r="A39" s="2" t="s">
        <v>97</v>
      </c>
      <c r="B39" s="2" t="s">
        <v>98</v>
      </c>
      <c r="C39" s="119">
        <v>585.1</v>
      </c>
      <c r="D39" s="113">
        <v>1</v>
      </c>
      <c r="E39" s="113">
        <v>0</v>
      </c>
      <c r="F39" s="22"/>
      <c r="G39" s="113" t="s">
        <v>22</v>
      </c>
      <c r="H39" s="113"/>
    </row>
    <row r="40" spans="1:9">
      <c r="A40" s="2" t="s">
        <v>103</v>
      </c>
      <c r="B40" s="2" t="s">
        <v>259</v>
      </c>
      <c r="C40" s="119">
        <v>877.59</v>
      </c>
      <c r="D40" s="113">
        <v>0</v>
      </c>
      <c r="E40" s="113">
        <v>1</v>
      </c>
      <c r="F40" s="22"/>
      <c r="G40" s="113" t="s">
        <v>22</v>
      </c>
      <c r="H40" s="113"/>
      <c r="I40">
        <v>2</v>
      </c>
    </row>
    <row r="41" spans="1:9">
      <c r="A41" s="2" t="s">
        <v>105</v>
      </c>
      <c r="B41" s="2" t="s">
        <v>106</v>
      </c>
      <c r="C41" s="119">
        <v>579</v>
      </c>
      <c r="D41" s="113">
        <v>0</v>
      </c>
      <c r="E41" s="113">
        <v>1</v>
      </c>
      <c r="F41" s="22"/>
      <c r="G41" s="113" t="s">
        <v>22</v>
      </c>
      <c r="H41" s="113"/>
    </row>
    <row r="42" spans="1:9">
      <c r="A42" s="2" t="s">
        <v>107</v>
      </c>
      <c r="B42" s="2" t="s">
        <v>108</v>
      </c>
      <c r="C42" s="119">
        <v>60</v>
      </c>
      <c r="D42" s="113">
        <v>0</v>
      </c>
      <c r="E42" s="113">
        <v>0</v>
      </c>
      <c r="F42" s="22"/>
      <c r="G42" s="113"/>
      <c r="H42" s="113">
        <v>1</v>
      </c>
    </row>
    <row r="43" spans="1:9">
      <c r="A43" s="2" t="s">
        <v>109</v>
      </c>
      <c r="B43" s="2" t="s">
        <v>110</v>
      </c>
      <c r="C43" s="119">
        <v>1033</v>
      </c>
      <c r="D43" s="113">
        <v>1</v>
      </c>
      <c r="E43" s="113">
        <v>1</v>
      </c>
      <c r="F43" s="22"/>
      <c r="G43" s="113" t="s">
        <v>22</v>
      </c>
      <c r="H43" s="113"/>
      <c r="I43">
        <v>1</v>
      </c>
    </row>
    <row r="44" spans="1:9">
      <c r="A44" s="2" t="s">
        <v>230</v>
      </c>
      <c r="B44" s="2" t="s">
        <v>260</v>
      </c>
      <c r="C44" s="119">
        <v>157</v>
      </c>
      <c r="D44" s="113">
        <v>0</v>
      </c>
      <c r="E44" s="113">
        <v>0</v>
      </c>
      <c r="F44" s="22">
        <v>1</v>
      </c>
      <c r="G44" s="113"/>
      <c r="H44" s="113"/>
    </row>
    <row r="45" spans="1:9">
      <c r="A45" s="2" t="s">
        <v>113</v>
      </c>
      <c r="B45" s="2" t="s">
        <v>246</v>
      </c>
      <c r="C45" s="119">
        <v>516.4</v>
      </c>
      <c r="D45" s="113">
        <v>1</v>
      </c>
      <c r="E45" s="113">
        <v>0</v>
      </c>
      <c r="F45" s="22"/>
      <c r="G45" s="113" t="s">
        <v>22</v>
      </c>
      <c r="H45" s="113"/>
      <c r="I45">
        <v>2</v>
      </c>
    </row>
    <row r="46" spans="1:9">
      <c r="A46" s="2"/>
      <c r="B46" s="7" t="s">
        <v>118</v>
      </c>
      <c r="C46" s="119"/>
      <c r="D46" s="29"/>
      <c r="E46" s="29"/>
      <c r="F46" s="34"/>
      <c r="G46" s="29"/>
      <c r="H46" s="113"/>
    </row>
    <row r="47" spans="1:9">
      <c r="A47" s="2" t="s">
        <v>117</v>
      </c>
      <c r="B47" s="2" t="s">
        <v>261</v>
      </c>
      <c r="C47" s="119">
        <v>406</v>
      </c>
      <c r="D47" s="113">
        <v>0</v>
      </c>
      <c r="E47" s="113">
        <v>0</v>
      </c>
      <c r="F47" s="22">
        <v>2</v>
      </c>
      <c r="G47" s="113"/>
      <c r="H47" s="113"/>
    </row>
    <row r="48" spans="1:9">
      <c r="A48" s="2" t="s">
        <v>122</v>
      </c>
      <c r="B48" s="2" t="s">
        <v>262</v>
      </c>
      <c r="C48" s="119">
        <v>350.6</v>
      </c>
      <c r="D48" s="113">
        <v>0</v>
      </c>
      <c r="E48" s="113">
        <v>0</v>
      </c>
      <c r="F48" s="22">
        <v>2</v>
      </c>
      <c r="G48" s="113"/>
      <c r="H48" s="29"/>
    </row>
    <row r="49" spans="1:9">
      <c r="A49" s="2" t="s">
        <v>128</v>
      </c>
      <c r="B49" s="2" t="s">
        <v>129</v>
      </c>
      <c r="C49" s="119">
        <v>909</v>
      </c>
      <c r="D49" s="113">
        <v>1</v>
      </c>
      <c r="E49" s="113">
        <v>0</v>
      </c>
      <c r="F49" s="22"/>
      <c r="G49" s="113" t="s">
        <v>22</v>
      </c>
      <c r="H49" s="113"/>
      <c r="I49">
        <v>1</v>
      </c>
    </row>
    <row r="50" spans="1:9">
      <c r="A50" s="2" t="s">
        <v>132</v>
      </c>
      <c r="B50" s="2" t="s">
        <v>133</v>
      </c>
      <c r="C50" s="119">
        <v>377</v>
      </c>
      <c r="D50" s="113">
        <v>0</v>
      </c>
      <c r="E50" s="113">
        <v>0</v>
      </c>
      <c r="F50" s="22">
        <v>2</v>
      </c>
      <c r="G50" s="113"/>
      <c r="H50" s="113"/>
      <c r="I50" s="113">
        <v>1</v>
      </c>
    </row>
    <row r="51" spans="1:9">
      <c r="A51" s="2" t="s">
        <v>134</v>
      </c>
      <c r="B51" s="2" t="s">
        <v>135</v>
      </c>
      <c r="C51" s="119">
        <v>518</v>
      </c>
      <c r="D51" s="113">
        <v>1</v>
      </c>
      <c r="E51" s="113">
        <v>0</v>
      </c>
      <c r="F51" s="22"/>
      <c r="G51" s="113" t="s">
        <v>22</v>
      </c>
      <c r="H51" s="113"/>
    </row>
    <row r="52" spans="1:9">
      <c r="A52" s="2" t="s">
        <v>136</v>
      </c>
      <c r="B52" s="2" t="s">
        <v>137</v>
      </c>
      <c r="C52" s="119">
        <v>355</v>
      </c>
      <c r="D52" s="113">
        <v>0</v>
      </c>
      <c r="E52" s="113">
        <v>0</v>
      </c>
      <c r="F52" s="22">
        <v>2</v>
      </c>
      <c r="G52" s="113"/>
      <c r="H52" s="113"/>
    </row>
    <row r="53" spans="1:9">
      <c r="A53" s="2" t="s">
        <v>138</v>
      </c>
      <c r="B53" s="2" t="s">
        <v>263</v>
      </c>
      <c r="C53" s="119">
        <v>22.6</v>
      </c>
      <c r="D53" s="113">
        <v>0</v>
      </c>
      <c r="E53" s="113">
        <v>0</v>
      </c>
      <c r="F53" s="22"/>
      <c r="G53" s="113"/>
      <c r="H53" s="113">
        <v>1</v>
      </c>
    </row>
    <row r="54" spans="1:9">
      <c r="A54" s="2" t="s">
        <v>140</v>
      </c>
      <c r="B54" s="2" t="s">
        <v>141</v>
      </c>
      <c r="C54" s="119">
        <v>22.2</v>
      </c>
      <c r="D54" s="113">
        <v>0</v>
      </c>
      <c r="E54" s="113">
        <v>0</v>
      </c>
      <c r="F54" s="22"/>
      <c r="G54" s="113"/>
      <c r="H54" s="113">
        <v>1</v>
      </c>
    </row>
    <row r="55" spans="1:9">
      <c r="A55" s="2" t="s">
        <v>142</v>
      </c>
      <c r="B55" s="2" t="s">
        <v>234</v>
      </c>
      <c r="C55" s="119">
        <v>321</v>
      </c>
      <c r="D55" s="113">
        <v>0</v>
      </c>
      <c r="E55" s="113">
        <v>0</v>
      </c>
      <c r="F55" s="22">
        <v>2</v>
      </c>
      <c r="G55" s="113"/>
      <c r="H55" s="113"/>
    </row>
    <row r="56" spans="1:9">
      <c r="A56" s="13" t="s">
        <v>144</v>
      </c>
      <c r="B56" s="2" t="s">
        <v>145</v>
      </c>
      <c r="C56" s="119">
        <v>555</v>
      </c>
      <c r="D56" s="113">
        <v>1</v>
      </c>
      <c r="E56" s="113">
        <v>0</v>
      </c>
      <c r="F56" s="22"/>
      <c r="G56" s="113" t="s">
        <v>22</v>
      </c>
      <c r="H56" s="113"/>
      <c r="I56">
        <v>2</v>
      </c>
    </row>
    <row r="57" spans="1:9">
      <c r="A57" s="2" t="s">
        <v>146</v>
      </c>
      <c r="B57" s="2" t="s">
        <v>147</v>
      </c>
      <c r="C57" s="119">
        <v>1014</v>
      </c>
      <c r="D57" s="113">
        <v>1</v>
      </c>
      <c r="E57" s="113">
        <v>1</v>
      </c>
      <c r="F57" s="22"/>
      <c r="G57" s="113" t="s">
        <v>22</v>
      </c>
      <c r="H57" s="113"/>
      <c r="I57">
        <v>2</v>
      </c>
    </row>
    <row r="58" spans="1:9">
      <c r="A58" s="13" t="s">
        <v>148</v>
      </c>
      <c r="B58" s="2" t="s">
        <v>149</v>
      </c>
      <c r="C58" s="119">
        <v>312</v>
      </c>
      <c r="D58" s="113">
        <v>0</v>
      </c>
      <c r="E58" s="113">
        <v>0</v>
      </c>
      <c r="F58" s="22">
        <v>2</v>
      </c>
      <c r="G58" s="113"/>
      <c r="H58" s="113"/>
    </row>
    <row r="59" spans="1:9">
      <c r="A59" s="13" t="s">
        <v>150</v>
      </c>
      <c r="B59" s="2" t="s">
        <v>151</v>
      </c>
      <c r="C59" s="119">
        <v>494</v>
      </c>
      <c r="D59" s="113">
        <v>0</v>
      </c>
      <c r="E59" s="113">
        <v>0</v>
      </c>
      <c r="F59" s="22">
        <v>2</v>
      </c>
      <c r="G59" s="113"/>
      <c r="H59" s="113"/>
    </row>
    <row r="60" spans="1:9">
      <c r="A60" s="13" t="s">
        <v>152</v>
      </c>
      <c r="B60" s="2" t="s">
        <v>153</v>
      </c>
      <c r="C60" s="119">
        <v>20</v>
      </c>
      <c r="D60" s="113">
        <v>0</v>
      </c>
      <c r="E60" s="113">
        <v>0</v>
      </c>
      <c r="F60" s="22"/>
      <c r="G60" s="113"/>
      <c r="H60" s="113">
        <v>1</v>
      </c>
      <c r="I60" s="113">
        <v>1</v>
      </c>
    </row>
    <row r="61" spans="1:9">
      <c r="A61" s="13" t="s">
        <v>154</v>
      </c>
      <c r="B61" s="2" t="s">
        <v>155</v>
      </c>
      <c r="C61" s="119">
        <v>22</v>
      </c>
      <c r="D61" s="113">
        <v>0</v>
      </c>
      <c r="E61" s="113">
        <v>0</v>
      </c>
      <c r="F61" s="22"/>
      <c r="G61" s="113"/>
      <c r="H61" s="113">
        <v>1</v>
      </c>
    </row>
    <row r="62" spans="1:9">
      <c r="A62" s="2"/>
      <c r="B62" s="24" t="s">
        <v>157</v>
      </c>
      <c r="C62" s="119"/>
      <c r="D62" s="29"/>
      <c r="E62" s="29"/>
      <c r="F62" s="34"/>
      <c r="G62" s="29"/>
      <c r="H62" s="113"/>
    </row>
    <row r="63" spans="1:9">
      <c r="A63" s="13" t="s">
        <v>156</v>
      </c>
      <c r="B63" s="2" t="s">
        <v>158</v>
      </c>
      <c r="C63" s="119">
        <v>719</v>
      </c>
      <c r="D63" s="113">
        <v>1</v>
      </c>
      <c r="E63" s="113">
        <v>0</v>
      </c>
      <c r="F63" s="22"/>
      <c r="G63" s="113" t="s">
        <v>22</v>
      </c>
      <c r="H63" s="113"/>
      <c r="I63">
        <v>2</v>
      </c>
    </row>
    <row r="64" spans="1:9">
      <c r="A64" s="13" t="s">
        <v>159</v>
      </c>
      <c r="B64" s="2" t="s">
        <v>160</v>
      </c>
      <c r="C64" s="119">
        <v>141</v>
      </c>
      <c r="D64" s="113">
        <v>0</v>
      </c>
      <c r="E64" s="113">
        <v>0</v>
      </c>
      <c r="F64" s="22">
        <v>1</v>
      </c>
      <c r="G64" s="113"/>
      <c r="H64" s="113"/>
    </row>
    <row r="65" spans="1:9">
      <c r="A65" s="13" t="s">
        <v>161</v>
      </c>
      <c r="B65" s="2" t="s">
        <v>162</v>
      </c>
      <c r="C65" s="119">
        <v>589.29999999999995</v>
      </c>
      <c r="D65" s="113">
        <v>0</v>
      </c>
      <c r="E65" s="113">
        <v>1</v>
      </c>
      <c r="F65" s="22"/>
      <c r="G65" s="113" t="s">
        <v>22</v>
      </c>
      <c r="H65" s="29"/>
      <c r="I65">
        <v>1</v>
      </c>
    </row>
    <row r="66" spans="1:9">
      <c r="A66" s="13" t="s">
        <v>163</v>
      </c>
      <c r="B66" s="2" t="s">
        <v>164</v>
      </c>
      <c r="C66" s="119">
        <v>1248.8</v>
      </c>
      <c r="D66" s="113">
        <v>1</v>
      </c>
      <c r="E66" s="113">
        <v>1</v>
      </c>
      <c r="F66" s="22"/>
      <c r="G66" s="113" t="s">
        <v>22</v>
      </c>
      <c r="H66" s="113"/>
      <c r="I66">
        <v>2</v>
      </c>
    </row>
    <row r="67" spans="1:9">
      <c r="A67" s="13"/>
      <c r="B67" s="7" t="s">
        <v>166</v>
      </c>
      <c r="C67" s="119"/>
      <c r="D67" s="29"/>
      <c r="E67" s="29"/>
      <c r="F67" s="34"/>
      <c r="G67" s="29"/>
      <c r="H67" s="113"/>
    </row>
    <row r="68" spans="1:9">
      <c r="A68" s="13" t="s">
        <v>165</v>
      </c>
      <c r="B68" s="2" t="s">
        <v>167</v>
      </c>
      <c r="C68" s="119">
        <v>1157</v>
      </c>
      <c r="D68" s="113">
        <v>1</v>
      </c>
      <c r="E68" s="113">
        <v>1</v>
      </c>
      <c r="F68" s="22"/>
      <c r="G68" s="113" t="s">
        <v>22</v>
      </c>
      <c r="H68" s="113"/>
    </row>
    <row r="69" spans="1:9">
      <c r="A69" s="2" t="s">
        <v>168</v>
      </c>
      <c r="B69" s="2" t="s">
        <v>169</v>
      </c>
      <c r="C69" s="119">
        <v>952.8</v>
      </c>
      <c r="D69" s="113">
        <v>1</v>
      </c>
      <c r="E69" s="113">
        <v>0</v>
      </c>
      <c r="F69" s="22"/>
      <c r="G69" s="113" t="s">
        <v>22</v>
      </c>
      <c r="H69" s="29"/>
      <c r="I69">
        <v>2</v>
      </c>
    </row>
    <row r="70" spans="1:9">
      <c r="A70" s="2"/>
      <c r="B70" s="7" t="s">
        <v>171</v>
      </c>
      <c r="C70" s="119"/>
      <c r="D70" s="29"/>
      <c r="E70" s="29"/>
      <c r="F70" s="34"/>
      <c r="G70" s="29"/>
      <c r="H70" s="113"/>
    </row>
    <row r="71" spans="1:9">
      <c r="A71" s="13" t="s">
        <v>170</v>
      </c>
      <c r="B71" s="2" t="s">
        <v>172</v>
      </c>
      <c r="C71" s="119">
        <v>1094</v>
      </c>
      <c r="D71" s="113">
        <v>1</v>
      </c>
      <c r="E71" s="113">
        <v>1</v>
      </c>
      <c r="F71" s="22"/>
      <c r="G71" s="113" t="s">
        <v>22</v>
      </c>
      <c r="H71" s="113"/>
      <c r="I71">
        <v>1</v>
      </c>
    </row>
    <row r="72" spans="1:9">
      <c r="A72" s="13" t="s">
        <v>173</v>
      </c>
      <c r="B72" s="2" t="s">
        <v>174</v>
      </c>
      <c r="C72" s="119">
        <v>2092.1999999999998</v>
      </c>
      <c r="D72" s="113">
        <v>2</v>
      </c>
      <c r="E72" s="113">
        <v>2</v>
      </c>
      <c r="F72" s="22"/>
      <c r="G72" s="113" t="s">
        <v>22</v>
      </c>
      <c r="H72" s="29"/>
      <c r="I72">
        <v>3</v>
      </c>
    </row>
    <row r="73" spans="1:9">
      <c r="A73" s="13"/>
      <c r="B73" s="7" t="s">
        <v>176</v>
      </c>
      <c r="C73" s="119"/>
      <c r="D73" s="29"/>
      <c r="E73" s="29"/>
      <c r="F73" s="34"/>
      <c r="G73" s="29"/>
      <c r="H73" s="113"/>
    </row>
    <row r="74" spans="1:9">
      <c r="A74" s="13" t="s">
        <v>175</v>
      </c>
      <c r="B74" s="2" t="s">
        <v>264</v>
      </c>
      <c r="C74" s="119">
        <v>1433.3999999999999</v>
      </c>
      <c r="D74" s="113">
        <v>1</v>
      </c>
      <c r="E74" s="113">
        <v>1</v>
      </c>
      <c r="F74" s="22"/>
      <c r="G74" s="113" t="s">
        <v>22</v>
      </c>
      <c r="H74" s="113"/>
      <c r="I74">
        <v>2</v>
      </c>
    </row>
    <row r="75" spans="1:9">
      <c r="A75" s="13"/>
      <c r="B75" s="7" t="s">
        <v>179</v>
      </c>
      <c r="C75" s="119"/>
      <c r="D75" s="29"/>
      <c r="E75" s="29"/>
      <c r="F75" s="34"/>
      <c r="G75" s="29"/>
      <c r="H75" s="29"/>
    </row>
    <row r="76" spans="1:9">
      <c r="A76" s="13" t="s">
        <v>178</v>
      </c>
      <c r="B76" s="2" t="s">
        <v>180</v>
      </c>
      <c r="C76" s="119">
        <v>738.1</v>
      </c>
      <c r="D76" s="113">
        <v>0</v>
      </c>
      <c r="E76" s="113">
        <v>1</v>
      </c>
      <c r="F76" s="22"/>
      <c r="G76" s="113" t="s">
        <v>22</v>
      </c>
      <c r="H76" s="113"/>
      <c r="I76">
        <v>1</v>
      </c>
    </row>
    <row r="77" spans="1:9">
      <c r="A77" s="13" t="s">
        <v>181</v>
      </c>
      <c r="B77" s="2" t="s">
        <v>182</v>
      </c>
      <c r="C77" s="119">
        <v>1061</v>
      </c>
      <c r="D77" s="113">
        <v>1</v>
      </c>
      <c r="E77" s="113">
        <v>1</v>
      </c>
      <c r="F77" s="22"/>
      <c r="G77" s="113" t="s">
        <v>22</v>
      </c>
      <c r="H77" s="29"/>
    </row>
    <row r="78" spans="1:9">
      <c r="A78" s="13" t="s">
        <v>265</v>
      </c>
      <c r="B78" s="2" t="s">
        <v>266</v>
      </c>
      <c r="C78" s="119">
        <v>425</v>
      </c>
      <c r="D78" s="113">
        <v>0</v>
      </c>
      <c r="E78" s="113">
        <v>0</v>
      </c>
      <c r="F78" s="22">
        <v>2</v>
      </c>
      <c r="G78" s="113"/>
      <c r="H78" s="113"/>
    </row>
    <row r="79" spans="1:9">
      <c r="A79" s="13"/>
      <c r="B79" s="7" t="s">
        <v>186</v>
      </c>
      <c r="C79" s="119"/>
      <c r="D79" s="29"/>
      <c r="E79" s="29"/>
      <c r="F79" s="34"/>
      <c r="G79" s="29"/>
      <c r="H79" s="113"/>
    </row>
    <row r="80" spans="1:9">
      <c r="A80" s="13" t="s">
        <v>267</v>
      </c>
      <c r="B80" s="2" t="s">
        <v>196</v>
      </c>
      <c r="C80" s="119">
        <v>407</v>
      </c>
      <c r="D80" s="113">
        <v>0</v>
      </c>
      <c r="E80" s="113">
        <v>0</v>
      </c>
      <c r="F80" s="22">
        <v>2</v>
      </c>
      <c r="G80" s="113"/>
      <c r="H80" s="113"/>
    </row>
    <row r="81" spans="1:10">
      <c r="A81" s="13" t="s">
        <v>185</v>
      </c>
      <c r="B81" s="2" t="s">
        <v>187</v>
      </c>
      <c r="C81" s="119">
        <v>392</v>
      </c>
      <c r="D81" s="113">
        <v>0</v>
      </c>
      <c r="E81" s="113">
        <v>0</v>
      </c>
      <c r="F81" s="22">
        <v>2</v>
      </c>
      <c r="G81" s="113"/>
      <c r="H81" s="29"/>
    </row>
    <row r="82" spans="1:10">
      <c r="A82" s="13" t="s">
        <v>188</v>
      </c>
      <c r="B82" s="2" t="s">
        <v>189</v>
      </c>
      <c r="C82" s="119">
        <v>588</v>
      </c>
      <c r="D82" s="113">
        <v>0</v>
      </c>
      <c r="E82" s="113">
        <v>1</v>
      </c>
      <c r="F82" s="22"/>
      <c r="G82" s="113" t="s">
        <v>22</v>
      </c>
      <c r="H82" s="113"/>
      <c r="I82">
        <v>1</v>
      </c>
    </row>
    <row r="83" spans="1:10">
      <c r="A83" s="13" t="s">
        <v>190</v>
      </c>
      <c r="B83" s="2" t="s">
        <v>191</v>
      </c>
      <c r="C83" s="119">
        <v>230</v>
      </c>
      <c r="D83" s="113">
        <v>0</v>
      </c>
      <c r="E83" s="113">
        <v>0</v>
      </c>
      <c r="F83" s="22">
        <v>1</v>
      </c>
      <c r="G83" s="113"/>
      <c r="H83" s="113"/>
    </row>
    <row r="84" spans="1:10">
      <c r="A84" s="13" t="s">
        <v>192</v>
      </c>
      <c r="B84" s="2" t="s">
        <v>93</v>
      </c>
      <c r="C84" s="119">
        <v>666</v>
      </c>
      <c r="D84" s="113">
        <v>1</v>
      </c>
      <c r="E84" s="113">
        <v>0</v>
      </c>
      <c r="F84" s="22"/>
      <c r="G84" s="113" t="s">
        <v>22</v>
      </c>
      <c r="H84" s="113"/>
      <c r="I84">
        <v>2</v>
      </c>
    </row>
    <row r="85" spans="1:10">
      <c r="A85" s="13" t="s">
        <v>193</v>
      </c>
      <c r="B85" s="2" t="s">
        <v>194</v>
      </c>
      <c r="C85" s="119">
        <v>121</v>
      </c>
      <c r="D85" s="113">
        <v>0</v>
      </c>
      <c r="E85" s="113">
        <v>0</v>
      </c>
      <c r="F85" s="22">
        <v>1</v>
      </c>
      <c r="G85" s="113"/>
      <c r="H85" s="113"/>
      <c r="I85" s="113">
        <v>1</v>
      </c>
    </row>
    <row r="86" spans="1:10">
      <c r="A86" s="13" t="s">
        <v>195</v>
      </c>
      <c r="B86" s="2" t="s">
        <v>248</v>
      </c>
      <c r="C86" s="119">
        <v>597</v>
      </c>
      <c r="D86" s="113">
        <v>0</v>
      </c>
      <c r="E86" s="113">
        <v>1</v>
      </c>
      <c r="F86" s="22"/>
      <c r="G86" s="113" t="s">
        <v>22</v>
      </c>
      <c r="H86" s="113"/>
      <c r="I86">
        <v>2</v>
      </c>
    </row>
    <row r="87" spans="1:10">
      <c r="A87" s="13"/>
      <c r="B87" s="7" t="s">
        <v>198</v>
      </c>
      <c r="C87" s="119"/>
      <c r="D87" s="29"/>
      <c r="E87" s="29"/>
      <c r="F87" s="34"/>
      <c r="G87" s="29"/>
      <c r="H87" s="113"/>
    </row>
    <row r="88" spans="1:10">
      <c r="A88" s="13" t="s">
        <v>197</v>
      </c>
      <c r="B88" s="2" t="s">
        <v>199</v>
      </c>
      <c r="C88" s="119">
        <v>142</v>
      </c>
      <c r="D88" s="113">
        <v>0</v>
      </c>
      <c r="E88" s="113">
        <v>0</v>
      </c>
      <c r="F88" s="22">
        <v>1</v>
      </c>
      <c r="G88" s="113"/>
      <c r="H88" s="113"/>
    </row>
    <row r="89" spans="1:10">
      <c r="A89" s="13" t="s">
        <v>200</v>
      </c>
      <c r="B89" s="2" t="s">
        <v>201</v>
      </c>
      <c r="C89" s="119">
        <v>322</v>
      </c>
      <c r="D89" s="113">
        <v>0</v>
      </c>
      <c r="E89" s="113">
        <v>0</v>
      </c>
      <c r="F89" s="22">
        <v>2</v>
      </c>
      <c r="G89" s="113"/>
      <c r="H89" s="29"/>
    </row>
    <row r="90" spans="1:10">
      <c r="A90" s="13" t="s">
        <v>202</v>
      </c>
      <c r="B90" s="2" t="s">
        <v>203</v>
      </c>
      <c r="C90" s="119">
        <v>1864</v>
      </c>
      <c r="D90" s="113">
        <v>2</v>
      </c>
      <c r="E90" s="113">
        <v>1</v>
      </c>
      <c r="F90" s="22"/>
      <c r="G90" s="113" t="s">
        <v>22</v>
      </c>
      <c r="H90" s="113"/>
      <c r="I90">
        <v>3</v>
      </c>
    </row>
    <row r="91" spans="1:10">
      <c r="A91" s="13" t="s">
        <v>204</v>
      </c>
      <c r="B91" s="2" t="s">
        <v>205</v>
      </c>
      <c r="C91" s="119">
        <v>278.7</v>
      </c>
      <c r="D91" s="113">
        <v>0</v>
      </c>
      <c r="E91" s="113">
        <v>0</v>
      </c>
      <c r="F91" s="22">
        <v>2</v>
      </c>
      <c r="G91" s="113"/>
      <c r="H91" s="113"/>
    </row>
    <row r="92" spans="1:10">
      <c r="A92" s="13" t="s">
        <v>206</v>
      </c>
      <c r="B92" s="2" t="s">
        <v>207</v>
      </c>
      <c r="C92" s="119">
        <v>761.40000000000009</v>
      </c>
      <c r="D92" s="113">
        <v>0</v>
      </c>
      <c r="E92" s="113">
        <v>1</v>
      </c>
      <c r="F92" s="22"/>
      <c r="G92" s="113" t="s">
        <v>22</v>
      </c>
      <c r="H92" s="113"/>
    </row>
    <row r="93" spans="1:10">
      <c r="A93" s="13" t="s">
        <v>208</v>
      </c>
      <c r="B93" s="2" t="s">
        <v>209</v>
      </c>
      <c r="C93" s="119">
        <v>1182</v>
      </c>
      <c r="D93" s="113">
        <v>2</v>
      </c>
      <c r="E93" s="113">
        <v>1</v>
      </c>
      <c r="F93" s="22"/>
      <c r="G93" s="113" t="s">
        <v>22</v>
      </c>
      <c r="H93" s="113"/>
      <c r="I93">
        <v>2</v>
      </c>
      <c r="J93" t="s">
        <v>268</v>
      </c>
    </row>
    <row r="94" spans="1:10">
      <c r="A94" s="13" t="s">
        <v>210</v>
      </c>
      <c r="B94" s="2" t="s">
        <v>211</v>
      </c>
      <c r="C94" s="119">
        <v>96</v>
      </c>
      <c r="D94" s="113">
        <v>0</v>
      </c>
      <c r="E94" s="113">
        <v>0</v>
      </c>
      <c r="F94" s="22">
        <v>1</v>
      </c>
      <c r="G94" s="113"/>
      <c r="H94" s="113"/>
    </row>
    <row r="95" spans="1:10" ht="15" thickBot="1">
      <c r="A95" s="19" t="s">
        <v>212</v>
      </c>
      <c r="B95" s="20" t="s">
        <v>213</v>
      </c>
      <c r="C95" s="122">
        <v>44</v>
      </c>
      <c r="D95" s="3">
        <v>0</v>
      </c>
      <c r="E95" s="3">
        <v>0</v>
      </c>
      <c r="F95" s="40"/>
      <c r="G95" s="3"/>
      <c r="H95" s="3">
        <v>1</v>
      </c>
    </row>
    <row r="96" spans="1:10">
      <c r="A96" s="13"/>
      <c r="B96" s="90" t="s">
        <v>269</v>
      </c>
      <c r="C96" s="123">
        <f>SUM(C4:C95)</f>
        <v>48295.435999999994</v>
      </c>
      <c r="D96" s="26">
        <f>SUM(D4:D95)</f>
        <v>35</v>
      </c>
      <c r="E96" s="22">
        <f>SUM(E4:E95)</f>
        <v>30</v>
      </c>
      <c r="F96" s="22">
        <f>SUM(F4:F95)</f>
        <v>44</v>
      </c>
      <c r="G96" s="113"/>
      <c r="H96" s="113">
        <f>SUM(H4:H95)</f>
        <v>10</v>
      </c>
      <c r="I96" s="113">
        <f>SUM(I4:I93)</f>
        <v>58</v>
      </c>
    </row>
  </sheetData>
  <mergeCells count="1">
    <mergeCell ref="D2:F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topLeftCell="A13" zoomScaleNormal="100" workbookViewId="0">
      <selection activeCell="A29" sqref="A29:A36"/>
    </sheetView>
  </sheetViews>
  <sheetFormatPr defaultRowHeight="14.45"/>
  <cols>
    <col min="2" max="2" width="25.42578125" bestFit="1" customWidth="1"/>
    <col min="3" max="3" width="6.5703125" bestFit="1" customWidth="1"/>
    <col min="4" max="4" width="12.28515625" bestFit="1" customWidth="1"/>
    <col min="8" max="8" width="8.85546875" customWidth="1"/>
    <col min="9" max="9" width="13.85546875" bestFit="1" customWidth="1"/>
    <col min="10" max="10" width="4" bestFit="1" customWidth="1"/>
    <col min="11" max="11" width="8.28515625" bestFit="1" customWidth="1"/>
    <col min="12" max="12" width="10" bestFit="1" customWidth="1"/>
  </cols>
  <sheetData>
    <row r="1" spans="1:11" ht="15.6">
      <c r="A1" s="8" t="s">
        <v>249</v>
      </c>
      <c r="B1" s="27"/>
      <c r="C1" s="8"/>
      <c r="D1" s="1"/>
      <c r="E1" s="62"/>
      <c r="F1" s="62"/>
      <c r="G1" s="62"/>
      <c r="H1" s="62"/>
      <c r="I1" s="62"/>
    </row>
    <row r="2" spans="1:11">
      <c r="A2" s="2"/>
      <c r="B2" s="9">
        <v>2018</v>
      </c>
      <c r="C2" s="10" t="s">
        <v>0</v>
      </c>
      <c r="D2" s="9" t="s">
        <v>270</v>
      </c>
      <c r="E2" s="249" t="s">
        <v>271</v>
      </c>
      <c r="F2" s="252"/>
      <c r="G2" s="253"/>
      <c r="H2" s="37"/>
      <c r="I2" s="37"/>
    </row>
    <row r="3" spans="1:11" ht="15" thickBot="1">
      <c r="A3" s="2"/>
      <c r="B3" s="23" t="s">
        <v>26</v>
      </c>
      <c r="C3" s="11"/>
      <c r="D3" s="40" t="s">
        <v>272</v>
      </c>
      <c r="E3" s="96" t="s">
        <v>19</v>
      </c>
      <c r="F3" s="97" t="s">
        <v>20</v>
      </c>
      <c r="G3" s="98" t="s">
        <v>21</v>
      </c>
      <c r="H3" s="97" t="s">
        <v>22</v>
      </c>
      <c r="I3" s="97" t="s">
        <v>273</v>
      </c>
      <c r="K3" s="107"/>
    </row>
    <row r="4" spans="1:11">
      <c r="A4" s="2" t="s">
        <v>24</v>
      </c>
      <c r="B4" s="2" t="s">
        <v>27</v>
      </c>
      <c r="C4" s="6">
        <v>398</v>
      </c>
      <c r="D4" s="113">
        <v>350</v>
      </c>
      <c r="E4" s="229">
        <v>1</v>
      </c>
      <c r="F4" s="229">
        <v>0</v>
      </c>
      <c r="G4" s="106"/>
      <c r="H4" s="229" t="s">
        <v>22</v>
      </c>
      <c r="I4" s="229"/>
      <c r="K4" s="108"/>
    </row>
    <row r="5" spans="1:11">
      <c r="A5" s="2" t="s">
        <v>28</v>
      </c>
      <c r="B5" s="2" t="s">
        <v>29</v>
      </c>
      <c r="C5" s="6">
        <v>968</v>
      </c>
      <c r="D5" s="113">
        <v>350</v>
      </c>
      <c r="E5" s="229">
        <v>1</v>
      </c>
      <c r="F5" s="229">
        <v>1</v>
      </c>
      <c r="G5" s="106"/>
      <c r="H5" s="229" t="s">
        <v>22</v>
      </c>
      <c r="I5" s="229"/>
      <c r="K5" s="108"/>
    </row>
    <row r="6" spans="1:11">
      <c r="A6" s="2" t="s">
        <v>31</v>
      </c>
      <c r="B6" s="2" t="s">
        <v>33</v>
      </c>
      <c r="C6" s="6">
        <v>470</v>
      </c>
      <c r="D6" s="113">
        <v>350</v>
      </c>
      <c r="E6" s="229">
        <v>0</v>
      </c>
      <c r="F6" s="229">
        <v>1</v>
      </c>
      <c r="G6" s="106"/>
      <c r="H6" s="229" t="s">
        <v>22</v>
      </c>
      <c r="I6" s="229"/>
      <c r="K6" s="108"/>
    </row>
    <row r="7" spans="1:11">
      <c r="A7" s="2" t="s">
        <v>34</v>
      </c>
      <c r="B7" s="2" t="s">
        <v>35</v>
      </c>
      <c r="C7" s="6">
        <v>224</v>
      </c>
      <c r="D7" s="113">
        <v>350</v>
      </c>
      <c r="E7" s="229">
        <v>0</v>
      </c>
      <c r="F7" s="229">
        <v>0</v>
      </c>
      <c r="G7" s="106">
        <v>1</v>
      </c>
      <c r="H7" s="229"/>
      <c r="I7" s="229"/>
      <c r="K7" s="108"/>
    </row>
    <row r="8" spans="1:11">
      <c r="A8" s="2" t="s">
        <v>36</v>
      </c>
      <c r="B8" s="2" t="s">
        <v>252</v>
      </c>
      <c r="C8" s="6">
        <v>131</v>
      </c>
      <c r="D8" s="113">
        <v>350</v>
      </c>
      <c r="E8" s="229">
        <v>0</v>
      </c>
      <c r="F8" s="229">
        <v>0</v>
      </c>
      <c r="G8" s="106">
        <v>1</v>
      </c>
      <c r="H8" s="229"/>
      <c r="I8" s="229"/>
      <c r="K8" s="108"/>
    </row>
    <row r="9" spans="1:11">
      <c r="A9" s="2" t="s">
        <v>38</v>
      </c>
      <c r="B9" s="2" t="s">
        <v>39</v>
      </c>
      <c r="C9" s="6">
        <v>218</v>
      </c>
      <c r="D9" s="113">
        <v>350</v>
      </c>
      <c r="E9" s="229">
        <v>0</v>
      </c>
      <c r="F9" s="229">
        <v>0</v>
      </c>
      <c r="G9" s="106">
        <v>1</v>
      </c>
      <c r="H9" s="229"/>
      <c r="I9" s="229"/>
      <c r="K9" s="108"/>
    </row>
    <row r="10" spans="1:11">
      <c r="A10" s="2"/>
      <c r="B10" s="7" t="s">
        <v>41</v>
      </c>
      <c r="C10" s="6"/>
      <c r="D10" s="113"/>
      <c r="E10" s="29"/>
      <c r="F10" s="29"/>
      <c r="G10" s="34"/>
      <c r="H10" s="29"/>
      <c r="I10" s="229"/>
      <c r="K10" s="107"/>
    </row>
    <row r="11" spans="1:11">
      <c r="A11" s="2" t="s">
        <v>40</v>
      </c>
      <c r="B11" s="2" t="s">
        <v>42</v>
      </c>
      <c r="C11" s="6">
        <v>763</v>
      </c>
      <c r="D11" s="113">
        <v>350</v>
      </c>
      <c r="E11" s="229">
        <v>0</v>
      </c>
      <c r="F11" s="229">
        <v>1</v>
      </c>
      <c r="G11" s="106"/>
      <c r="H11" s="229" t="s">
        <v>22</v>
      </c>
      <c r="I11" s="29"/>
    </row>
    <row r="12" spans="1:11">
      <c r="A12" s="2" t="s">
        <v>43</v>
      </c>
      <c r="B12" s="2" t="s">
        <v>44</v>
      </c>
      <c r="C12" s="6">
        <v>519</v>
      </c>
      <c r="D12" s="113">
        <v>350</v>
      </c>
      <c r="E12" s="229">
        <v>1</v>
      </c>
      <c r="F12" s="229">
        <v>0</v>
      </c>
      <c r="G12" s="106"/>
      <c r="H12" s="229" t="s">
        <v>22</v>
      </c>
      <c r="I12" s="229"/>
    </row>
    <row r="13" spans="1:11">
      <c r="A13" s="2" t="s">
        <v>45</v>
      </c>
      <c r="B13" s="2" t="s">
        <v>47</v>
      </c>
      <c r="C13" s="6">
        <v>1565</v>
      </c>
      <c r="D13" s="113">
        <v>350</v>
      </c>
      <c r="E13" s="229">
        <v>2</v>
      </c>
      <c r="F13" s="229">
        <v>1</v>
      </c>
      <c r="G13" s="106"/>
      <c r="H13" s="229" t="s">
        <v>22</v>
      </c>
      <c r="I13" s="229"/>
    </row>
    <row r="14" spans="1:11">
      <c r="A14" s="2" t="s">
        <v>48</v>
      </c>
      <c r="B14" s="2" t="s">
        <v>49</v>
      </c>
      <c r="C14" s="6">
        <v>1468</v>
      </c>
      <c r="D14" s="113">
        <v>350</v>
      </c>
      <c r="E14" s="229">
        <v>1</v>
      </c>
      <c r="F14" s="229">
        <v>2</v>
      </c>
      <c r="G14" s="106"/>
      <c r="H14" s="229" t="s">
        <v>22</v>
      </c>
      <c r="I14" s="229"/>
    </row>
    <row r="15" spans="1:11">
      <c r="A15" s="89" t="s">
        <v>253</v>
      </c>
      <c r="B15" s="2" t="s">
        <v>254</v>
      </c>
      <c r="C15" s="6">
        <v>71</v>
      </c>
      <c r="D15" s="113"/>
      <c r="E15" s="229"/>
      <c r="F15" s="229"/>
      <c r="G15" s="106"/>
      <c r="H15" s="229"/>
      <c r="I15" s="229">
        <v>1</v>
      </c>
    </row>
    <row r="16" spans="1:11">
      <c r="A16" s="2" t="s">
        <v>50</v>
      </c>
      <c r="B16" s="66" t="s">
        <v>255</v>
      </c>
      <c r="C16" s="17">
        <v>1513</v>
      </c>
      <c r="D16" s="113">
        <v>350</v>
      </c>
      <c r="E16" s="229">
        <v>2</v>
      </c>
      <c r="F16" s="229">
        <v>1</v>
      </c>
      <c r="G16" s="106"/>
      <c r="H16" s="229" t="s">
        <v>22</v>
      </c>
      <c r="I16" s="229"/>
    </row>
    <row r="17" spans="1:10">
      <c r="A17" s="2" t="s">
        <v>274</v>
      </c>
      <c r="B17" s="2" t="s">
        <v>275</v>
      </c>
      <c r="C17" s="6">
        <v>327</v>
      </c>
      <c r="D17" s="113">
        <v>350</v>
      </c>
      <c r="E17" s="229">
        <v>0</v>
      </c>
      <c r="F17" s="229">
        <v>0</v>
      </c>
      <c r="G17" s="106">
        <v>2</v>
      </c>
      <c r="H17" s="229"/>
      <c r="I17" s="229"/>
    </row>
    <row r="18" spans="1:10">
      <c r="A18" s="2" t="s">
        <v>52</v>
      </c>
      <c r="B18" s="2" t="s">
        <v>53</v>
      </c>
      <c r="C18" s="6">
        <v>36</v>
      </c>
      <c r="D18" s="113">
        <v>350</v>
      </c>
      <c r="E18" s="229">
        <v>0</v>
      </c>
      <c r="F18" s="229">
        <v>0</v>
      </c>
      <c r="G18" s="106"/>
      <c r="H18" s="229"/>
      <c r="I18" s="229">
        <v>1</v>
      </c>
      <c r="J18" s="9"/>
    </row>
    <row r="19" spans="1:10">
      <c r="A19" s="2"/>
      <c r="B19" s="7" t="s">
        <v>56</v>
      </c>
      <c r="C19" s="6"/>
      <c r="D19" s="113"/>
      <c r="E19" s="29"/>
      <c r="F19" s="29"/>
      <c r="G19" s="34"/>
      <c r="H19" s="29"/>
      <c r="I19" s="229"/>
    </row>
    <row r="20" spans="1:10">
      <c r="A20" s="2" t="s">
        <v>55</v>
      </c>
      <c r="B20" s="2" t="s">
        <v>57</v>
      </c>
      <c r="C20" s="6">
        <v>580</v>
      </c>
      <c r="D20" s="113">
        <v>350</v>
      </c>
      <c r="E20" s="229">
        <v>0</v>
      </c>
      <c r="F20" s="229">
        <v>1</v>
      </c>
      <c r="G20" s="106"/>
      <c r="H20" s="229" t="s">
        <v>22</v>
      </c>
      <c r="I20" s="29"/>
    </row>
    <row r="21" spans="1:10">
      <c r="A21" s="2" t="s">
        <v>58</v>
      </c>
      <c r="B21" s="2" t="s">
        <v>59</v>
      </c>
      <c r="C21" s="6">
        <v>1031</v>
      </c>
      <c r="D21" s="113">
        <v>350</v>
      </c>
      <c r="E21" s="229">
        <v>1</v>
      </c>
      <c r="F21" s="229">
        <v>1</v>
      </c>
      <c r="G21" s="106"/>
      <c r="H21" s="229" t="s">
        <v>22</v>
      </c>
      <c r="I21" s="229"/>
    </row>
    <row r="22" spans="1:10">
      <c r="A22" s="2" t="s">
        <v>60</v>
      </c>
      <c r="B22" s="2" t="s">
        <v>245</v>
      </c>
      <c r="C22" s="6">
        <v>201</v>
      </c>
      <c r="D22" s="113">
        <v>350</v>
      </c>
      <c r="E22" s="229">
        <v>0</v>
      </c>
      <c r="F22" s="229">
        <v>0</v>
      </c>
      <c r="G22" s="106">
        <v>1</v>
      </c>
      <c r="H22" s="229"/>
      <c r="I22" s="229"/>
    </row>
    <row r="23" spans="1:10">
      <c r="A23" s="2" t="s">
        <v>62</v>
      </c>
      <c r="B23" s="2" t="s">
        <v>63</v>
      </c>
      <c r="C23" s="6">
        <v>190</v>
      </c>
      <c r="D23" s="113">
        <v>350</v>
      </c>
      <c r="E23" s="229">
        <v>0</v>
      </c>
      <c r="F23" s="229">
        <v>0</v>
      </c>
      <c r="G23" s="106">
        <v>1</v>
      </c>
      <c r="H23" s="229"/>
      <c r="I23" s="229"/>
    </row>
    <row r="24" spans="1:10">
      <c r="A24" s="2" t="s">
        <v>64</v>
      </c>
      <c r="B24" s="2" t="s">
        <v>65</v>
      </c>
      <c r="C24" s="6">
        <v>381</v>
      </c>
      <c r="D24" s="113">
        <v>350</v>
      </c>
      <c r="E24" s="229">
        <v>1</v>
      </c>
      <c r="F24" s="229">
        <v>0</v>
      </c>
      <c r="G24" s="106"/>
      <c r="H24" s="229" t="s">
        <v>22</v>
      </c>
      <c r="I24" s="229"/>
    </row>
    <row r="25" spans="1:10">
      <c r="A25" s="2" t="s">
        <v>66</v>
      </c>
      <c r="B25" s="2" t="s">
        <v>67</v>
      </c>
      <c r="C25" s="6">
        <v>367</v>
      </c>
      <c r="D25" s="113">
        <v>350</v>
      </c>
      <c r="E25" s="229">
        <v>0</v>
      </c>
      <c r="F25" s="229">
        <v>1</v>
      </c>
      <c r="G25" s="106"/>
      <c r="H25" s="229" t="s">
        <v>22</v>
      </c>
      <c r="I25" s="229"/>
    </row>
    <row r="26" spans="1:10">
      <c r="A26" s="2" t="s">
        <v>68</v>
      </c>
      <c r="B26" s="2" t="s">
        <v>69</v>
      </c>
      <c r="C26" s="17">
        <v>830</v>
      </c>
      <c r="D26" s="113">
        <v>350</v>
      </c>
      <c r="E26" s="229">
        <v>0</v>
      </c>
      <c r="F26" s="229">
        <v>1</v>
      </c>
      <c r="G26" s="106"/>
      <c r="H26" s="229" t="s">
        <v>22</v>
      </c>
      <c r="I26" s="229"/>
    </row>
    <row r="27" spans="1:10">
      <c r="A27" s="2" t="s">
        <v>276</v>
      </c>
      <c r="B27" s="2" t="s">
        <v>256</v>
      </c>
      <c r="C27" s="17">
        <v>17</v>
      </c>
      <c r="D27" s="113">
        <v>350</v>
      </c>
      <c r="E27" s="229"/>
      <c r="F27" s="229"/>
      <c r="G27" s="106"/>
      <c r="H27" s="229"/>
      <c r="I27" s="229">
        <v>1</v>
      </c>
    </row>
    <row r="28" spans="1:10">
      <c r="A28" s="2"/>
      <c r="B28" s="7" t="s">
        <v>75</v>
      </c>
      <c r="C28" s="17"/>
      <c r="D28" s="113"/>
      <c r="E28" s="29"/>
      <c r="F28" s="29"/>
      <c r="G28" s="34"/>
      <c r="H28" s="29"/>
      <c r="I28" s="229"/>
    </row>
    <row r="29" spans="1:10">
      <c r="A29" s="2" t="s">
        <v>74</v>
      </c>
      <c r="B29" s="2" t="s">
        <v>76</v>
      </c>
      <c r="C29" s="17">
        <v>946</v>
      </c>
      <c r="D29" s="113">
        <v>350</v>
      </c>
      <c r="E29" s="113">
        <v>1</v>
      </c>
      <c r="F29" s="113">
        <v>1</v>
      </c>
      <c r="G29" s="113"/>
      <c r="H29" s="113" t="s">
        <v>22</v>
      </c>
      <c r="I29" s="29"/>
    </row>
    <row r="30" spans="1:10">
      <c r="A30" s="2" t="s">
        <v>78</v>
      </c>
      <c r="B30" s="2" t="s">
        <v>79</v>
      </c>
      <c r="C30" s="17">
        <v>1283</v>
      </c>
      <c r="D30" s="113">
        <v>350</v>
      </c>
      <c r="E30" s="113">
        <v>1</v>
      </c>
      <c r="F30" s="113">
        <v>1</v>
      </c>
      <c r="G30" s="113"/>
      <c r="H30" s="113" t="s">
        <v>22</v>
      </c>
      <c r="I30" s="111"/>
    </row>
    <row r="31" spans="1:10">
      <c r="A31" s="2" t="s">
        <v>80</v>
      </c>
      <c r="B31" s="2" t="s">
        <v>81</v>
      </c>
      <c r="C31" s="17">
        <v>893</v>
      </c>
      <c r="D31" s="113">
        <v>350</v>
      </c>
      <c r="E31" s="113">
        <v>1</v>
      </c>
      <c r="F31" s="113">
        <v>1</v>
      </c>
      <c r="G31" s="113"/>
      <c r="H31" s="113" t="s">
        <v>22</v>
      </c>
      <c r="I31" s="111"/>
    </row>
    <row r="32" spans="1:10">
      <c r="A32" s="13" t="s">
        <v>82</v>
      </c>
      <c r="B32" s="2" t="s">
        <v>83</v>
      </c>
      <c r="C32" s="17">
        <v>98</v>
      </c>
      <c r="D32" s="113">
        <v>350</v>
      </c>
      <c r="E32" s="113">
        <v>0</v>
      </c>
      <c r="F32" s="113">
        <v>0</v>
      </c>
      <c r="G32" s="113">
        <v>1</v>
      </c>
      <c r="H32" s="113"/>
      <c r="I32" s="111"/>
    </row>
    <row r="33" spans="1:9">
      <c r="A33" s="2" t="s">
        <v>84</v>
      </c>
      <c r="B33" s="2" t="s">
        <v>258</v>
      </c>
      <c r="C33" s="17">
        <v>1048</v>
      </c>
      <c r="D33" s="113">
        <v>350</v>
      </c>
      <c r="E33" s="113">
        <v>1</v>
      </c>
      <c r="F33" s="113">
        <v>1</v>
      </c>
      <c r="G33" s="113"/>
      <c r="H33" s="113" t="s">
        <v>22</v>
      </c>
      <c r="I33" s="111"/>
    </row>
    <row r="34" spans="1:9">
      <c r="A34" s="2" t="s">
        <v>88</v>
      </c>
      <c r="B34" s="2" t="s">
        <v>89</v>
      </c>
      <c r="C34" s="17">
        <v>617</v>
      </c>
      <c r="D34" s="113">
        <v>350</v>
      </c>
      <c r="E34" s="113">
        <v>1</v>
      </c>
      <c r="F34" s="113">
        <v>0</v>
      </c>
      <c r="G34" s="113"/>
      <c r="H34" s="113" t="s">
        <v>22</v>
      </c>
      <c r="I34" s="111"/>
    </row>
    <row r="35" spans="1:9">
      <c r="A35" s="2" t="s">
        <v>90</v>
      </c>
      <c r="B35" s="2" t="s">
        <v>277</v>
      </c>
      <c r="C35" s="17">
        <v>305</v>
      </c>
      <c r="D35" s="113">
        <v>350</v>
      </c>
      <c r="E35" s="113">
        <v>0</v>
      </c>
      <c r="F35" s="113">
        <v>0</v>
      </c>
      <c r="G35" s="113">
        <v>2</v>
      </c>
      <c r="H35" s="113"/>
      <c r="I35" s="111"/>
    </row>
    <row r="36" spans="1:9">
      <c r="A36" s="2" t="s">
        <v>92</v>
      </c>
      <c r="B36" s="2" t="s">
        <v>93</v>
      </c>
      <c r="C36" s="17">
        <v>220</v>
      </c>
      <c r="D36" s="113">
        <v>350</v>
      </c>
      <c r="E36" s="113">
        <v>0</v>
      </c>
      <c r="F36" s="113">
        <v>0</v>
      </c>
      <c r="G36" s="113">
        <v>1</v>
      </c>
      <c r="H36" s="113"/>
      <c r="I36" s="111"/>
    </row>
    <row r="37" spans="1:9">
      <c r="A37" s="2"/>
      <c r="B37" s="7" t="s">
        <v>95</v>
      </c>
      <c r="C37" s="17"/>
      <c r="D37" s="113"/>
      <c r="E37" s="29"/>
      <c r="F37" s="29"/>
      <c r="G37" s="34"/>
      <c r="H37" s="29"/>
      <c r="I37" s="112"/>
    </row>
    <row r="38" spans="1:9">
      <c r="A38" s="2" t="s">
        <v>94</v>
      </c>
      <c r="B38" s="2" t="s">
        <v>96</v>
      </c>
      <c r="C38" s="17">
        <v>1675</v>
      </c>
      <c r="D38" s="113">
        <v>350</v>
      </c>
      <c r="E38" s="113">
        <v>2</v>
      </c>
      <c r="F38" s="113">
        <v>1</v>
      </c>
      <c r="G38" s="22"/>
      <c r="H38" s="113" t="s">
        <v>22</v>
      </c>
      <c r="I38" s="29"/>
    </row>
    <row r="39" spans="1:9">
      <c r="A39" s="2" t="s">
        <v>97</v>
      </c>
      <c r="B39" s="2" t="s">
        <v>98</v>
      </c>
      <c r="C39" s="17">
        <v>585</v>
      </c>
      <c r="D39" s="113">
        <v>350</v>
      </c>
      <c r="E39" s="113">
        <v>1</v>
      </c>
      <c r="F39" s="113">
        <v>0</v>
      </c>
      <c r="G39" s="22"/>
      <c r="H39" s="113" t="s">
        <v>22</v>
      </c>
      <c r="I39" s="113"/>
    </row>
    <row r="40" spans="1:9">
      <c r="A40" s="2" t="s">
        <v>103</v>
      </c>
      <c r="B40" s="2" t="s">
        <v>259</v>
      </c>
      <c r="C40" s="17">
        <v>878</v>
      </c>
      <c r="D40" s="113">
        <v>350</v>
      </c>
      <c r="E40" s="113">
        <v>1</v>
      </c>
      <c r="F40" s="113">
        <v>1</v>
      </c>
      <c r="G40" s="22"/>
      <c r="H40" s="113" t="s">
        <v>22</v>
      </c>
      <c r="I40" s="113"/>
    </row>
    <row r="41" spans="1:9">
      <c r="A41" s="2" t="s">
        <v>105</v>
      </c>
      <c r="B41" s="2" t="s">
        <v>106</v>
      </c>
      <c r="C41" s="17">
        <v>579</v>
      </c>
      <c r="D41" s="113">
        <v>350</v>
      </c>
      <c r="E41" s="113">
        <v>1</v>
      </c>
      <c r="F41" s="113">
        <v>0</v>
      </c>
      <c r="G41" s="22"/>
      <c r="H41" s="113" t="s">
        <v>22</v>
      </c>
      <c r="I41" s="113"/>
    </row>
    <row r="42" spans="1:9">
      <c r="A42" s="2" t="s">
        <v>107</v>
      </c>
      <c r="B42" s="2" t="s">
        <v>108</v>
      </c>
      <c r="C42" s="17">
        <v>60</v>
      </c>
      <c r="D42" s="113">
        <v>350</v>
      </c>
      <c r="E42" s="113">
        <v>0</v>
      </c>
      <c r="F42" s="113">
        <v>0</v>
      </c>
      <c r="G42" s="22"/>
      <c r="H42" s="113"/>
      <c r="I42" s="113">
        <v>1</v>
      </c>
    </row>
    <row r="43" spans="1:9">
      <c r="A43" s="2" t="s">
        <v>109</v>
      </c>
      <c r="B43" s="2" t="s">
        <v>110</v>
      </c>
      <c r="C43" s="17">
        <v>1033</v>
      </c>
      <c r="D43" s="113">
        <v>350</v>
      </c>
      <c r="E43" s="113">
        <v>1</v>
      </c>
      <c r="F43" s="113">
        <v>1</v>
      </c>
      <c r="G43" s="22"/>
      <c r="H43" s="113" t="s">
        <v>22</v>
      </c>
      <c r="I43" s="113"/>
    </row>
    <row r="44" spans="1:9">
      <c r="A44" s="2" t="s">
        <v>230</v>
      </c>
      <c r="B44" s="2" t="s">
        <v>260</v>
      </c>
      <c r="C44" s="17">
        <v>157</v>
      </c>
      <c r="D44" s="113">
        <v>350</v>
      </c>
      <c r="E44" s="113">
        <v>0</v>
      </c>
      <c r="F44" s="113">
        <v>0</v>
      </c>
      <c r="G44" s="22">
        <v>1</v>
      </c>
      <c r="H44" s="113"/>
      <c r="I44" s="113"/>
    </row>
    <row r="45" spans="1:9">
      <c r="A45" s="2" t="s">
        <v>113</v>
      </c>
      <c r="B45" s="2" t="s">
        <v>246</v>
      </c>
      <c r="C45" s="17">
        <v>516</v>
      </c>
      <c r="D45" s="113">
        <v>350</v>
      </c>
      <c r="E45" s="113">
        <v>0</v>
      </c>
      <c r="F45" s="113">
        <v>1</v>
      </c>
      <c r="G45" s="22"/>
      <c r="H45" s="113" t="s">
        <v>22</v>
      </c>
      <c r="I45" s="113"/>
    </row>
    <row r="46" spans="1:9">
      <c r="A46" s="2"/>
      <c r="B46" s="7" t="s">
        <v>118</v>
      </c>
      <c r="C46" s="17"/>
      <c r="D46" s="113"/>
      <c r="E46" s="29"/>
      <c r="F46" s="29"/>
      <c r="G46" s="34"/>
      <c r="H46" s="29"/>
      <c r="I46" s="113"/>
    </row>
    <row r="47" spans="1:9">
      <c r="A47" s="2" t="s">
        <v>117</v>
      </c>
      <c r="B47" s="2" t="s">
        <v>261</v>
      </c>
      <c r="C47" s="17">
        <v>406</v>
      </c>
      <c r="D47" s="113">
        <v>350</v>
      </c>
      <c r="E47" s="113">
        <v>0</v>
      </c>
      <c r="F47" s="113">
        <v>1</v>
      </c>
      <c r="G47" s="22"/>
      <c r="H47" s="113" t="s">
        <v>22</v>
      </c>
      <c r="I47" s="113"/>
    </row>
    <row r="48" spans="1:9">
      <c r="A48" s="2" t="s">
        <v>122</v>
      </c>
      <c r="B48" s="2" t="s">
        <v>262</v>
      </c>
      <c r="C48" s="17">
        <v>351</v>
      </c>
      <c r="D48" s="113">
        <v>350</v>
      </c>
      <c r="E48" s="113">
        <v>1</v>
      </c>
      <c r="F48" s="113">
        <v>0</v>
      </c>
      <c r="G48" s="22"/>
      <c r="H48" s="113" t="s">
        <v>22</v>
      </c>
      <c r="I48" s="29"/>
    </row>
    <row r="49" spans="1:11">
      <c r="A49" s="2" t="s">
        <v>128</v>
      </c>
      <c r="B49" s="2" t="s">
        <v>129</v>
      </c>
      <c r="C49" s="17">
        <v>909</v>
      </c>
      <c r="D49" s="113">
        <v>350</v>
      </c>
      <c r="E49" s="113">
        <v>0</v>
      </c>
      <c r="F49" s="113">
        <v>2</v>
      </c>
      <c r="G49" s="22"/>
      <c r="H49" s="113" t="s">
        <v>22</v>
      </c>
      <c r="I49" s="113"/>
      <c r="K49" t="s">
        <v>278</v>
      </c>
    </row>
    <row r="50" spans="1:11">
      <c r="A50" s="2" t="s">
        <v>132</v>
      </c>
      <c r="B50" s="2" t="s">
        <v>133</v>
      </c>
      <c r="C50" s="17">
        <v>431</v>
      </c>
      <c r="D50" s="113">
        <v>350</v>
      </c>
      <c r="E50" s="113">
        <v>1</v>
      </c>
      <c r="F50" s="113">
        <v>0</v>
      </c>
      <c r="G50" s="22"/>
      <c r="H50" s="113" t="s">
        <v>22</v>
      </c>
      <c r="I50" s="113"/>
    </row>
    <row r="51" spans="1:11">
      <c r="A51" s="2" t="s">
        <v>134</v>
      </c>
      <c r="B51" s="2" t="s">
        <v>135</v>
      </c>
      <c r="C51" s="17">
        <v>518</v>
      </c>
      <c r="D51" s="113">
        <v>350</v>
      </c>
      <c r="E51" s="113">
        <v>0</v>
      </c>
      <c r="F51" s="113">
        <v>1</v>
      </c>
      <c r="G51" s="22"/>
      <c r="H51" s="113" t="s">
        <v>22</v>
      </c>
      <c r="I51" s="113"/>
    </row>
    <row r="52" spans="1:11">
      <c r="A52" s="2" t="s">
        <v>136</v>
      </c>
      <c r="B52" s="2" t="s">
        <v>137</v>
      </c>
      <c r="C52" s="6">
        <v>355</v>
      </c>
      <c r="D52" s="113">
        <v>350</v>
      </c>
      <c r="E52" s="113">
        <v>2</v>
      </c>
      <c r="F52" s="113">
        <v>0</v>
      </c>
      <c r="G52" s="22"/>
      <c r="H52" s="113" t="s">
        <v>22</v>
      </c>
      <c r="I52" s="113"/>
      <c r="K52" t="s">
        <v>279</v>
      </c>
    </row>
    <row r="53" spans="1:11">
      <c r="A53" s="2" t="s">
        <v>138</v>
      </c>
      <c r="B53" s="2" t="s">
        <v>263</v>
      </c>
      <c r="C53" s="6">
        <v>24</v>
      </c>
      <c r="D53" s="113">
        <v>350</v>
      </c>
      <c r="E53" s="113">
        <v>0</v>
      </c>
      <c r="F53" s="113">
        <v>0</v>
      </c>
      <c r="G53" s="22"/>
      <c r="H53" s="113"/>
      <c r="I53" s="113">
        <v>1</v>
      </c>
    </row>
    <row r="54" spans="1:11">
      <c r="A54" s="2" t="s">
        <v>140</v>
      </c>
      <c r="B54" s="2" t="s">
        <v>141</v>
      </c>
      <c r="C54" s="6">
        <v>22</v>
      </c>
      <c r="D54" s="113">
        <v>350</v>
      </c>
      <c r="E54" s="113">
        <v>0</v>
      </c>
      <c r="F54" s="113">
        <v>0</v>
      </c>
      <c r="G54" s="22"/>
      <c r="H54" s="113"/>
      <c r="I54" s="113">
        <v>1</v>
      </c>
    </row>
    <row r="55" spans="1:11">
      <c r="A55" s="13" t="s">
        <v>144</v>
      </c>
      <c r="B55" s="2" t="s">
        <v>145</v>
      </c>
      <c r="C55" s="6">
        <v>555</v>
      </c>
      <c r="D55" s="113">
        <v>350</v>
      </c>
      <c r="E55" s="113">
        <v>0</v>
      </c>
      <c r="F55" s="113">
        <v>1</v>
      </c>
      <c r="G55" s="22"/>
      <c r="H55" s="113" t="s">
        <v>22</v>
      </c>
      <c r="I55" s="113"/>
    </row>
    <row r="56" spans="1:11">
      <c r="A56" s="2" t="s">
        <v>146</v>
      </c>
      <c r="B56" s="2" t="s">
        <v>147</v>
      </c>
      <c r="C56" s="6">
        <v>1014</v>
      </c>
      <c r="D56" s="113">
        <v>350</v>
      </c>
      <c r="E56" s="113">
        <v>0</v>
      </c>
      <c r="F56" s="113">
        <v>2</v>
      </c>
      <c r="G56" s="22"/>
      <c r="H56" s="113" t="s">
        <v>22</v>
      </c>
      <c r="I56" s="113"/>
      <c r="K56" t="s">
        <v>280</v>
      </c>
    </row>
    <row r="57" spans="1:11">
      <c r="A57" s="13" t="s">
        <v>148</v>
      </c>
      <c r="B57" s="2" t="s">
        <v>149</v>
      </c>
      <c r="C57" s="6">
        <v>312</v>
      </c>
      <c r="D57" s="113">
        <v>350</v>
      </c>
      <c r="E57" s="113">
        <v>0</v>
      </c>
      <c r="F57" s="113">
        <v>0</v>
      </c>
      <c r="G57" s="22">
        <v>2</v>
      </c>
      <c r="H57" s="113"/>
      <c r="I57" s="113"/>
    </row>
    <row r="58" spans="1:11">
      <c r="A58" s="13" t="s">
        <v>150</v>
      </c>
      <c r="B58" s="2" t="s">
        <v>151</v>
      </c>
      <c r="C58" s="6">
        <v>494</v>
      </c>
      <c r="D58" s="113">
        <v>350</v>
      </c>
      <c r="E58" s="113">
        <v>1</v>
      </c>
      <c r="F58" s="113">
        <v>0</v>
      </c>
      <c r="G58" s="22"/>
      <c r="H58" s="113" t="s">
        <v>22</v>
      </c>
      <c r="I58" s="113"/>
    </row>
    <row r="59" spans="1:11">
      <c r="A59" s="13" t="s">
        <v>152</v>
      </c>
      <c r="B59" s="2" t="s">
        <v>153</v>
      </c>
      <c r="C59" s="6">
        <v>20</v>
      </c>
      <c r="D59" s="113">
        <v>350</v>
      </c>
      <c r="E59" s="113">
        <v>0</v>
      </c>
      <c r="F59" s="113">
        <v>0</v>
      </c>
      <c r="G59" s="22"/>
      <c r="H59" s="113"/>
      <c r="I59" s="113">
        <v>1</v>
      </c>
    </row>
    <row r="60" spans="1:11">
      <c r="A60" s="13" t="s">
        <v>154</v>
      </c>
      <c r="B60" s="2" t="s">
        <v>155</v>
      </c>
      <c r="C60" s="6">
        <v>22</v>
      </c>
      <c r="D60" s="113">
        <v>350</v>
      </c>
      <c r="E60" s="113">
        <v>0</v>
      </c>
      <c r="F60" s="113">
        <v>0</v>
      </c>
      <c r="G60" s="22"/>
      <c r="H60" s="113"/>
      <c r="I60" s="113">
        <v>1</v>
      </c>
    </row>
    <row r="61" spans="1:11">
      <c r="A61" s="2"/>
      <c r="B61" s="24" t="s">
        <v>157</v>
      </c>
      <c r="C61" s="11"/>
      <c r="D61" s="113"/>
      <c r="E61" s="29"/>
      <c r="F61" s="29"/>
      <c r="G61" s="34"/>
      <c r="H61" s="29"/>
      <c r="I61" s="113"/>
    </row>
    <row r="62" spans="1:11">
      <c r="A62" s="13" t="s">
        <v>156</v>
      </c>
      <c r="B62" s="2" t="s">
        <v>158</v>
      </c>
      <c r="C62" s="17">
        <v>719</v>
      </c>
      <c r="D62" s="113">
        <v>350</v>
      </c>
      <c r="E62" s="113">
        <v>1</v>
      </c>
      <c r="F62" s="113">
        <v>0</v>
      </c>
      <c r="G62" s="22"/>
      <c r="H62" s="113" t="s">
        <v>22</v>
      </c>
      <c r="I62" s="113"/>
    </row>
    <row r="63" spans="1:11">
      <c r="A63" s="13" t="s">
        <v>159</v>
      </c>
      <c r="B63" s="2" t="s">
        <v>160</v>
      </c>
      <c r="C63" s="17">
        <v>141</v>
      </c>
      <c r="D63" s="113">
        <v>350</v>
      </c>
      <c r="E63" s="113"/>
      <c r="F63" s="113"/>
      <c r="G63" s="22">
        <v>1</v>
      </c>
      <c r="H63" s="113"/>
      <c r="I63" s="113"/>
    </row>
    <row r="64" spans="1:11">
      <c r="A64" s="13" t="s">
        <v>161</v>
      </c>
      <c r="B64" s="2" t="s">
        <v>162</v>
      </c>
      <c r="C64" s="17">
        <v>589</v>
      </c>
      <c r="D64" s="113">
        <v>350</v>
      </c>
      <c r="E64" s="113">
        <v>1</v>
      </c>
      <c r="F64" s="113">
        <v>0</v>
      </c>
      <c r="G64" s="22"/>
      <c r="H64" s="113" t="s">
        <v>22</v>
      </c>
      <c r="I64" s="29"/>
    </row>
    <row r="65" spans="1:9">
      <c r="A65" s="13" t="s">
        <v>163</v>
      </c>
      <c r="B65" s="2" t="s">
        <v>164</v>
      </c>
      <c r="C65" s="17">
        <v>1249</v>
      </c>
      <c r="D65" s="113">
        <v>350</v>
      </c>
      <c r="E65" s="113">
        <v>1</v>
      </c>
      <c r="F65" s="113">
        <v>1</v>
      </c>
      <c r="G65" s="22"/>
      <c r="H65" s="113" t="s">
        <v>22</v>
      </c>
      <c r="I65" s="113"/>
    </row>
    <row r="66" spans="1:9">
      <c r="A66" s="13"/>
      <c r="B66" s="7" t="s">
        <v>166</v>
      </c>
      <c r="C66" s="17"/>
      <c r="D66" s="113"/>
      <c r="E66" s="29"/>
      <c r="F66" s="29"/>
      <c r="G66" s="34"/>
      <c r="H66" s="29"/>
      <c r="I66" s="113"/>
    </row>
    <row r="67" spans="1:9">
      <c r="A67" s="13" t="s">
        <v>165</v>
      </c>
      <c r="B67" s="2" t="s">
        <v>167</v>
      </c>
      <c r="C67" s="17">
        <v>1157</v>
      </c>
      <c r="D67" s="113">
        <v>350</v>
      </c>
      <c r="E67" s="113">
        <v>1</v>
      </c>
      <c r="F67" s="113">
        <v>1</v>
      </c>
      <c r="G67" s="22"/>
      <c r="H67" s="113" t="s">
        <v>22</v>
      </c>
      <c r="I67" s="113"/>
    </row>
    <row r="68" spans="1:9">
      <c r="A68" s="2" t="s">
        <v>168</v>
      </c>
      <c r="B68" s="2" t="s">
        <v>169</v>
      </c>
      <c r="C68" s="17">
        <v>953</v>
      </c>
      <c r="D68" s="113">
        <v>350</v>
      </c>
      <c r="E68" s="113">
        <v>1</v>
      </c>
      <c r="F68" s="113">
        <v>1</v>
      </c>
      <c r="G68" s="22"/>
      <c r="H68" s="113" t="s">
        <v>22</v>
      </c>
      <c r="I68" s="29"/>
    </row>
    <row r="69" spans="1:9">
      <c r="A69" s="2"/>
      <c r="B69" s="7" t="s">
        <v>171</v>
      </c>
      <c r="C69" s="17"/>
      <c r="D69" s="113"/>
      <c r="E69" s="29"/>
      <c r="F69" s="29"/>
      <c r="G69" s="34"/>
      <c r="H69" s="29"/>
      <c r="I69" s="113"/>
    </row>
    <row r="70" spans="1:9">
      <c r="A70" s="13" t="s">
        <v>170</v>
      </c>
      <c r="B70" s="2" t="s">
        <v>172</v>
      </c>
      <c r="C70" s="17">
        <v>1096</v>
      </c>
      <c r="D70" s="113">
        <v>350</v>
      </c>
      <c r="E70" s="113">
        <v>1</v>
      </c>
      <c r="F70" s="113">
        <v>1</v>
      </c>
      <c r="G70" s="22"/>
      <c r="H70" s="113" t="s">
        <v>22</v>
      </c>
      <c r="I70" s="113"/>
    </row>
    <row r="71" spans="1:9">
      <c r="A71" s="13" t="s">
        <v>173</v>
      </c>
      <c r="B71" s="2" t="s">
        <v>174</v>
      </c>
      <c r="C71" s="17">
        <v>2092</v>
      </c>
      <c r="D71" s="113">
        <v>350</v>
      </c>
      <c r="E71" s="113">
        <v>2</v>
      </c>
      <c r="F71" s="113">
        <v>2</v>
      </c>
      <c r="G71" s="22"/>
      <c r="H71" s="113" t="s">
        <v>22</v>
      </c>
      <c r="I71" s="29"/>
    </row>
    <row r="72" spans="1:9">
      <c r="A72" s="13"/>
      <c r="B72" s="7" t="s">
        <v>176</v>
      </c>
      <c r="C72" s="17"/>
      <c r="D72" s="113"/>
      <c r="E72" s="29"/>
      <c r="F72" s="29"/>
      <c r="G72" s="34"/>
      <c r="H72" s="29"/>
      <c r="I72" s="113"/>
    </row>
    <row r="73" spans="1:9">
      <c r="A73" s="13" t="s">
        <v>175</v>
      </c>
      <c r="B73" s="2" t="s">
        <v>264</v>
      </c>
      <c r="C73" s="17">
        <v>1433</v>
      </c>
      <c r="D73" s="113">
        <v>350</v>
      </c>
      <c r="E73" s="113">
        <v>2</v>
      </c>
      <c r="F73" s="113">
        <v>1</v>
      </c>
      <c r="G73" s="22"/>
      <c r="H73" s="113" t="s">
        <v>22</v>
      </c>
      <c r="I73" s="113"/>
    </row>
    <row r="74" spans="1:9">
      <c r="A74" s="13"/>
      <c r="B74" s="7" t="s">
        <v>179</v>
      </c>
      <c r="C74" s="17"/>
      <c r="D74" s="113"/>
      <c r="E74" s="29"/>
      <c r="F74" s="29"/>
      <c r="G74" s="34"/>
      <c r="H74" s="29"/>
      <c r="I74" s="29"/>
    </row>
    <row r="75" spans="1:9">
      <c r="A75" s="13" t="s">
        <v>178</v>
      </c>
      <c r="B75" s="2" t="s">
        <v>180</v>
      </c>
      <c r="C75" s="17">
        <v>738</v>
      </c>
      <c r="D75" s="113">
        <v>350</v>
      </c>
      <c r="E75" s="113">
        <v>1</v>
      </c>
      <c r="F75" s="113">
        <v>0</v>
      </c>
      <c r="G75" s="22"/>
      <c r="H75" s="113" t="s">
        <v>22</v>
      </c>
      <c r="I75" s="113"/>
    </row>
    <row r="76" spans="1:9">
      <c r="A76" s="13" t="s">
        <v>181</v>
      </c>
      <c r="B76" s="2" t="s">
        <v>182</v>
      </c>
      <c r="C76" s="17">
        <v>1060</v>
      </c>
      <c r="D76" s="113">
        <v>350</v>
      </c>
      <c r="E76" s="113">
        <v>1</v>
      </c>
      <c r="F76" s="113">
        <v>1</v>
      </c>
      <c r="G76" s="22"/>
      <c r="H76" s="113" t="s">
        <v>22</v>
      </c>
      <c r="I76" s="29"/>
    </row>
    <row r="77" spans="1:9">
      <c r="A77" s="13" t="s">
        <v>183</v>
      </c>
      <c r="B77" s="2" t="s">
        <v>184</v>
      </c>
      <c r="C77" s="17">
        <v>205</v>
      </c>
      <c r="D77" s="113">
        <v>350</v>
      </c>
      <c r="E77" s="113">
        <v>0</v>
      </c>
      <c r="F77" s="113">
        <v>0</v>
      </c>
      <c r="G77" s="22">
        <v>1</v>
      </c>
      <c r="H77" s="113"/>
      <c r="I77" s="113"/>
    </row>
    <row r="78" spans="1:9">
      <c r="A78" s="13" t="s">
        <v>265</v>
      </c>
      <c r="B78" s="2" t="s">
        <v>266</v>
      </c>
      <c r="C78" s="17">
        <v>220</v>
      </c>
      <c r="D78" s="113">
        <v>350</v>
      </c>
      <c r="E78" s="113">
        <v>0</v>
      </c>
      <c r="F78" s="113">
        <v>0</v>
      </c>
      <c r="G78" s="22">
        <v>1</v>
      </c>
      <c r="H78" s="113"/>
      <c r="I78" s="113"/>
    </row>
    <row r="79" spans="1:9">
      <c r="A79" s="13"/>
      <c r="B79" s="7" t="s">
        <v>186</v>
      </c>
      <c r="C79" s="17"/>
      <c r="D79" s="113"/>
      <c r="E79" s="29"/>
      <c r="F79" s="29"/>
      <c r="G79" s="34"/>
      <c r="H79" s="29"/>
      <c r="I79" s="113"/>
    </row>
    <row r="80" spans="1:9">
      <c r="A80" s="13" t="s">
        <v>267</v>
      </c>
      <c r="B80" s="2" t="s">
        <v>196</v>
      </c>
      <c r="C80" s="17">
        <v>407</v>
      </c>
      <c r="D80" s="113">
        <v>350</v>
      </c>
      <c r="E80" s="113">
        <v>0</v>
      </c>
      <c r="F80" s="113">
        <v>1</v>
      </c>
      <c r="G80" s="22"/>
      <c r="H80" s="113" t="s">
        <v>22</v>
      </c>
      <c r="I80" s="113"/>
    </row>
    <row r="81" spans="1:11">
      <c r="A81" s="13" t="s">
        <v>185</v>
      </c>
      <c r="B81" s="2" t="s">
        <v>187</v>
      </c>
      <c r="C81" s="17">
        <v>392</v>
      </c>
      <c r="D81" s="113">
        <v>350</v>
      </c>
      <c r="E81" s="113">
        <v>0</v>
      </c>
      <c r="F81" s="113">
        <v>1</v>
      </c>
      <c r="G81" s="22"/>
      <c r="H81" s="113" t="s">
        <v>22</v>
      </c>
      <c r="I81" s="29"/>
    </row>
    <row r="82" spans="1:11">
      <c r="A82" s="13" t="s">
        <v>188</v>
      </c>
      <c r="B82" s="2" t="s">
        <v>189</v>
      </c>
      <c r="C82" s="17">
        <v>588</v>
      </c>
      <c r="D82" s="113">
        <v>350</v>
      </c>
      <c r="E82" s="113">
        <v>1</v>
      </c>
      <c r="F82" s="113">
        <v>0</v>
      </c>
      <c r="G82" s="22"/>
      <c r="H82" s="113" t="s">
        <v>22</v>
      </c>
      <c r="I82" s="113"/>
    </row>
    <row r="83" spans="1:11">
      <c r="A83" s="13" t="s">
        <v>190</v>
      </c>
      <c r="B83" s="2" t="s">
        <v>191</v>
      </c>
      <c r="C83" s="17">
        <v>308</v>
      </c>
      <c r="D83" s="113">
        <v>350</v>
      </c>
      <c r="E83" s="113">
        <v>0</v>
      </c>
      <c r="F83" s="113">
        <v>0</v>
      </c>
      <c r="G83" s="22">
        <v>2</v>
      </c>
      <c r="H83" s="113"/>
      <c r="I83" s="113"/>
    </row>
    <row r="84" spans="1:11">
      <c r="A84" s="13" t="s">
        <v>192</v>
      </c>
      <c r="B84" s="2" t="s">
        <v>93</v>
      </c>
      <c r="C84" s="6">
        <v>652</v>
      </c>
      <c r="D84" s="113">
        <v>350</v>
      </c>
      <c r="E84" s="113">
        <v>1</v>
      </c>
      <c r="F84" s="113">
        <v>0</v>
      </c>
      <c r="G84" s="22"/>
      <c r="H84" s="113" t="s">
        <v>22</v>
      </c>
      <c r="I84" s="113"/>
    </row>
    <row r="85" spans="1:11">
      <c r="A85" s="13" t="s">
        <v>193</v>
      </c>
      <c r="B85" s="2" t="s">
        <v>194</v>
      </c>
      <c r="C85" s="6">
        <v>121</v>
      </c>
      <c r="D85" s="113">
        <v>350</v>
      </c>
      <c r="E85" s="113">
        <v>0</v>
      </c>
      <c r="F85" s="113">
        <v>0</v>
      </c>
      <c r="G85" s="22">
        <v>0</v>
      </c>
      <c r="H85" s="113"/>
      <c r="I85" s="113"/>
      <c r="K85" t="s">
        <v>281</v>
      </c>
    </row>
    <row r="86" spans="1:11">
      <c r="A86" s="13" t="s">
        <v>195</v>
      </c>
      <c r="B86" s="2" t="s">
        <v>282</v>
      </c>
      <c r="C86" s="6">
        <v>561</v>
      </c>
      <c r="D86" s="113">
        <v>350</v>
      </c>
      <c r="E86" s="113">
        <v>1</v>
      </c>
      <c r="F86" s="113">
        <v>0</v>
      </c>
      <c r="G86" s="22"/>
      <c r="H86" s="113" t="s">
        <v>22</v>
      </c>
      <c r="I86" s="113"/>
    </row>
    <row r="87" spans="1:11">
      <c r="A87" s="13"/>
      <c r="B87" s="7" t="s">
        <v>198</v>
      </c>
      <c r="C87" s="6"/>
      <c r="D87" s="113"/>
      <c r="E87" s="29"/>
      <c r="F87" s="29"/>
      <c r="G87" s="34"/>
      <c r="H87" s="29"/>
      <c r="I87" s="113"/>
    </row>
    <row r="88" spans="1:11">
      <c r="A88" s="13" t="s">
        <v>197</v>
      </c>
      <c r="B88" s="2" t="s">
        <v>199</v>
      </c>
      <c r="C88" s="17">
        <v>88</v>
      </c>
      <c r="D88" s="113">
        <v>350</v>
      </c>
      <c r="E88" s="113">
        <v>0</v>
      </c>
      <c r="F88" s="113">
        <v>0</v>
      </c>
      <c r="G88" s="22">
        <v>1</v>
      </c>
      <c r="H88" s="113"/>
      <c r="I88" s="113"/>
    </row>
    <row r="89" spans="1:11">
      <c r="A89" s="13" t="s">
        <v>200</v>
      </c>
      <c r="B89" s="2" t="s">
        <v>201</v>
      </c>
      <c r="C89" s="17">
        <v>322</v>
      </c>
      <c r="D89" s="113">
        <v>350</v>
      </c>
      <c r="E89" s="113">
        <v>0</v>
      </c>
      <c r="F89" s="113">
        <v>0</v>
      </c>
      <c r="G89" s="22">
        <v>2</v>
      </c>
      <c r="H89" s="113"/>
      <c r="I89" s="29"/>
    </row>
    <row r="90" spans="1:11">
      <c r="A90" s="13" t="s">
        <v>202</v>
      </c>
      <c r="B90" s="2" t="s">
        <v>203</v>
      </c>
      <c r="C90" s="17">
        <v>1911</v>
      </c>
      <c r="D90" s="113">
        <v>350</v>
      </c>
      <c r="E90" s="113">
        <v>1</v>
      </c>
      <c r="F90" s="113">
        <v>2</v>
      </c>
      <c r="G90" s="22"/>
      <c r="H90" s="113" t="s">
        <v>22</v>
      </c>
      <c r="I90" s="113"/>
    </row>
    <row r="91" spans="1:11">
      <c r="A91" s="13" t="s">
        <v>204</v>
      </c>
      <c r="B91" s="2" t="s">
        <v>205</v>
      </c>
      <c r="C91" s="17">
        <v>279</v>
      </c>
      <c r="D91" s="113">
        <v>350</v>
      </c>
      <c r="E91" s="113">
        <v>0</v>
      </c>
      <c r="F91" s="113">
        <v>0</v>
      </c>
      <c r="G91" s="22">
        <v>2</v>
      </c>
      <c r="H91" s="113"/>
      <c r="I91" s="113"/>
    </row>
    <row r="92" spans="1:11">
      <c r="A92" s="13" t="s">
        <v>206</v>
      </c>
      <c r="B92" s="2" t="s">
        <v>207</v>
      </c>
      <c r="C92" s="17">
        <v>761</v>
      </c>
      <c r="D92" s="113">
        <v>350</v>
      </c>
      <c r="E92" s="113">
        <v>0</v>
      </c>
      <c r="F92" s="113">
        <v>0</v>
      </c>
      <c r="G92" s="22"/>
      <c r="H92" s="113" t="s">
        <v>22</v>
      </c>
      <c r="I92" s="113"/>
      <c r="K92" t="s">
        <v>283</v>
      </c>
    </row>
    <row r="93" spans="1:11">
      <c r="A93" s="13" t="s">
        <v>208</v>
      </c>
      <c r="B93" s="2" t="s">
        <v>209</v>
      </c>
      <c r="C93" s="17">
        <v>1172</v>
      </c>
      <c r="D93" s="113">
        <v>350</v>
      </c>
      <c r="E93" s="113">
        <v>1</v>
      </c>
      <c r="F93" s="113">
        <v>1</v>
      </c>
      <c r="G93" s="22"/>
      <c r="H93" s="113" t="s">
        <v>22</v>
      </c>
      <c r="I93" s="113"/>
    </row>
    <row r="94" spans="1:11">
      <c r="A94" s="13" t="s">
        <v>210</v>
      </c>
      <c r="B94" s="2" t="s">
        <v>211</v>
      </c>
      <c r="C94" s="17">
        <v>96</v>
      </c>
      <c r="D94" s="113">
        <v>350</v>
      </c>
      <c r="E94" s="113">
        <v>0</v>
      </c>
      <c r="F94" s="113">
        <v>0</v>
      </c>
      <c r="G94" s="22">
        <v>1</v>
      </c>
      <c r="H94" s="113"/>
      <c r="I94" s="113"/>
    </row>
    <row r="95" spans="1:11" ht="15" thickBot="1">
      <c r="A95" s="19" t="s">
        <v>212</v>
      </c>
      <c r="B95" s="20" t="s">
        <v>213</v>
      </c>
      <c r="C95" s="21">
        <v>44</v>
      </c>
      <c r="D95" s="40">
        <v>350</v>
      </c>
      <c r="E95" s="3">
        <v>0</v>
      </c>
      <c r="F95" s="3">
        <v>0</v>
      </c>
      <c r="G95" s="40"/>
      <c r="H95" s="3"/>
      <c r="I95" s="3">
        <v>1</v>
      </c>
    </row>
    <row r="96" spans="1:11">
      <c r="A96" s="13"/>
      <c r="B96" s="90" t="s">
        <v>269</v>
      </c>
      <c r="C96" s="18">
        <f>SUM(C4:C95)</f>
        <v>47948</v>
      </c>
      <c r="D96" s="22"/>
      <c r="E96" s="22">
        <f>SUM(E4:E95)</f>
        <v>43</v>
      </c>
      <c r="F96" s="22">
        <f>SUM(F4:F95)</f>
        <v>39</v>
      </c>
      <c r="G96" s="22">
        <f>SUM(G4:G95)</f>
        <v>25</v>
      </c>
      <c r="H96" s="113"/>
      <c r="I96" s="113">
        <f>SUM(I4:I95)</f>
        <v>9</v>
      </c>
    </row>
    <row r="97" spans="10:13">
      <c r="J97" s="9"/>
      <c r="K97" s="9"/>
      <c r="L97" s="9"/>
      <c r="M97" s="9"/>
    </row>
    <row r="98" spans="10:13">
      <c r="J98" s="9"/>
      <c r="K98" s="9"/>
      <c r="L98" s="9"/>
      <c r="M98" s="9"/>
    </row>
    <row r="99" spans="10:13">
      <c r="J99" s="9"/>
      <c r="K99" s="9"/>
      <c r="L99" s="9"/>
      <c r="M99" s="9"/>
    </row>
    <row r="100" spans="10:13">
      <c r="J100" s="9"/>
      <c r="K100" s="9"/>
      <c r="L100" s="9"/>
      <c r="M100" s="9"/>
    </row>
    <row r="101" spans="10:13">
      <c r="J101" s="9"/>
      <c r="K101" s="9"/>
      <c r="L101" s="9"/>
      <c r="M101" s="9"/>
    </row>
    <row r="102" spans="10:13">
      <c r="J102" s="9"/>
      <c r="K102" s="9"/>
      <c r="L102" s="9"/>
      <c r="M102" s="9"/>
    </row>
    <row r="103" spans="10:13">
      <c r="J103" s="9"/>
      <c r="K103" s="9"/>
      <c r="L103" s="9"/>
      <c r="M103" s="9"/>
    </row>
    <row r="104" spans="10:13">
      <c r="J104" s="9"/>
      <c r="K104" s="9"/>
      <c r="L104" s="9"/>
      <c r="M104" s="9"/>
    </row>
    <row r="105" spans="10:13">
      <c r="J105" s="9"/>
      <c r="K105" s="9"/>
      <c r="L105" s="9"/>
      <c r="M105" s="9"/>
    </row>
    <row r="106" spans="10:13">
      <c r="J106" s="9"/>
      <c r="K106" s="9"/>
      <c r="L106" s="9"/>
      <c r="M106" s="9"/>
    </row>
  </sheetData>
  <mergeCells count="1">
    <mergeCell ref="E2:G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4"/>
  <sheetViews>
    <sheetView workbookViewId="0">
      <pane ySplit="3" topLeftCell="A4" activePane="bottomLeft" state="frozen"/>
      <selection pane="bottomLeft" activeCell="E71" sqref="E71"/>
    </sheetView>
  </sheetViews>
  <sheetFormatPr defaultRowHeight="14.45"/>
  <cols>
    <col min="2" max="2" width="25.42578125" bestFit="1" customWidth="1"/>
    <col min="3" max="3" width="6.5703125" bestFit="1" customWidth="1"/>
    <col min="4" max="4" width="12.28515625" bestFit="1" customWidth="1"/>
    <col min="5" max="5" width="4.28515625" bestFit="1" customWidth="1"/>
    <col min="7" max="7" width="5" bestFit="1" customWidth="1"/>
    <col min="8" max="8" width="13.85546875" bestFit="1" customWidth="1"/>
    <col min="9" max="9" width="9.140625" hidden="1" customWidth="1"/>
    <col min="10" max="10" width="8" hidden="1" customWidth="1"/>
    <col min="11" max="11" width="6.28515625" hidden="1" customWidth="1"/>
    <col min="12" max="12" width="5.140625" hidden="1" customWidth="1"/>
    <col min="14" max="14" width="28.28515625" bestFit="1" customWidth="1"/>
  </cols>
  <sheetData>
    <row r="1" spans="1:21" ht="15.6">
      <c r="A1" s="8" t="s">
        <v>249</v>
      </c>
      <c r="B1" s="27"/>
      <c r="C1" s="8"/>
      <c r="D1" s="1"/>
      <c r="E1" s="62"/>
      <c r="F1" s="62"/>
      <c r="G1" s="62"/>
      <c r="H1" s="62"/>
      <c r="I1" s="1"/>
      <c r="J1" s="1"/>
      <c r="K1" s="1"/>
      <c r="L1" s="1"/>
    </row>
    <row r="2" spans="1:21">
      <c r="A2" s="2"/>
      <c r="B2" s="9">
        <v>2017</v>
      </c>
      <c r="C2" s="10" t="s">
        <v>0</v>
      </c>
      <c r="D2" s="9" t="s">
        <v>270</v>
      </c>
      <c r="E2" s="249" t="s">
        <v>284</v>
      </c>
      <c r="F2" s="252"/>
      <c r="G2" s="253"/>
      <c r="H2" s="37"/>
      <c r="I2" s="254" t="s">
        <v>285</v>
      </c>
      <c r="J2" s="261"/>
      <c r="K2" s="261"/>
      <c r="L2" s="262"/>
    </row>
    <row r="3" spans="1:21" ht="15" thickBot="1">
      <c r="A3" s="2"/>
      <c r="B3" s="23" t="s">
        <v>26</v>
      </c>
      <c r="C3" s="11"/>
      <c r="D3" s="40" t="s">
        <v>272</v>
      </c>
      <c r="E3" s="96" t="s">
        <v>19</v>
      </c>
      <c r="F3" s="97" t="s">
        <v>20</v>
      </c>
      <c r="G3" s="98" t="s">
        <v>21</v>
      </c>
      <c r="H3" s="97" t="s">
        <v>273</v>
      </c>
      <c r="I3" s="3" t="s">
        <v>19</v>
      </c>
      <c r="J3" s="4" t="s">
        <v>286</v>
      </c>
      <c r="K3" s="4" t="s">
        <v>20</v>
      </c>
      <c r="L3" s="5" t="s">
        <v>21</v>
      </c>
      <c r="N3" s="107"/>
      <c r="O3" s="107"/>
      <c r="P3" s="107"/>
      <c r="Q3" s="107"/>
      <c r="R3" s="107"/>
      <c r="S3" s="107"/>
      <c r="T3" s="107"/>
      <c r="U3" s="107"/>
    </row>
    <row r="4" spans="1:21">
      <c r="A4" s="13" t="s">
        <v>287</v>
      </c>
      <c r="B4" s="2" t="s">
        <v>288</v>
      </c>
      <c r="C4" s="14">
        <v>60</v>
      </c>
      <c r="D4" s="113">
        <v>350</v>
      </c>
      <c r="E4" s="229">
        <v>0</v>
      </c>
      <c r="F4" s="229">
        <v>0</v>
      </c>
      <c r="G4" s="105">
        <v>0</v>
      </c>
      <c r="H4" s="105">
        <v>1</v>
      </c>
      <c r="I4" s="9">
        <v>0</v>
      </c>
      <c r="J4" s="113"/>
      <c r="K4" s="113">
        <v>0</v>
      </c>
      <c r="L4" s="113">
        <v>0</v>
      </c>
      <c r="M4" s="113"/>
      <c r="N4" s="108"/>
      <c r="O4" s="108"/>
      <c r="P4" s="107"/>
      <c r="Q4" s="107"/>
      <c r="R4" s="107"/>
      <c r="S4" s="107"/>
      <c r="T4" s="107"/>
      <c r="U4" s="107"/>
    </row>
    <row r="5" spans="1:21">
      <c r="A5" s="2" t="s">
        <v>24</v>
      </c>
      <c r="B5" s="2" t="s">
        <v>27</v>
      </c>
      <c r="C5" s="6">
        <v>363</v>
      </c>
      <c r="D5" s="113">
        <v>350</v>
      </c>
      <c r="E5" s="229">
        <v>0</v>
      </c>
      <c r="F5" s="229">
        <v>1</v>
      </c>
      <c r="G5" s="106">
        <v>1</v>
      </c>
      <c r="H5" s="106"/>
      <c r="I5" s="9">
        <v>0</v>
      </c>
      <c r="J5" s="113"/>
      <c r="K5" s="113">
        <v>0</v>
      </c>
      <c r="L5" s="113">
        <v>0</v>
      </c>
      <c r="N5" s="108"/>
      <c r="O5" s="108"/>
      <c r="P5" s="107"/>
      <c r="Q5" s="107"/>
      <c r="R5" s="107"/>
      <c r="S5" s="107"/>
      <c r="T5" s="107"/>
      <c r="U5" s="107"/>
    </row>
    <row r="6" spans="1:21">
      <c r="A6" s="2" t="s">
        <v>28</v>
      </c>
      <c r="B6" s="2" t="s">
        <v>29</v>
      </c>
      <c r="C6" s="6">
        <v>968</v>
      </c>
      <c r="D6" s="113">
        <v>350</v>
      </c>
      <c r="E6" s="229">
        <v>1</v>
      </c>
      <c r="F6" s="229">
        <v>1</v>
      </c>
      <c r="G6" s="106">
        <v>2</v>
      </c>
      <c r="H6" s="106"/>
      <c r="I6" s="9">
        <v>1</v>
      </c>
      <c r="J6" s="113">
        <v>6</v>
      </c>
      <c r="K6" s="113">
        <v>1</v>
      </c>
      <c r="L6" s="113">
        <v>2</v>
      </c>
      <c r="N6" s="108"/>
      <c r="O6" s="108"/>
      <c r="P6" s="107"/>
      <c r="Q6" s="107"/>
      <c r="R6" s="107"/>
      <c r="S6" s="107"/>
      <c r="T6" s="107"/>
      <c r="U6" s="107"/>
    </row>
    <row r="7" spans="1:21">
      <c r="A7" s="2" t="s">
        <v>31</v>
      </c>
      <c r="B7" s="2" t="s">
        <v>33</v>
      </c>
      <c r="C7" s="6">
        <v>450</v>
      </c>
      <c r="D7" s="113">
        <v>350</v>
      </c>
      <c r="E7" s="229">
        <v>1</v>
      </c>
      <c r="F7" s="229">
        <v>0</v>
      </c>
      <c r="G7" s="106">
        <v>1</v>
      </c>
      <c r="H7" s="106"/>
      <c r="I7" s="9">
        <v>0</v>
      </c>
      <c r="J7" s="113"/>
      <c r="K7" s="113">
        <v>0</v>
      </c>
      <c r="L7" s="113">
        <v>2</v>
      </c>
      <c r="N7" s="108"/>
      <c r="O7" s="108"/>
      <c r="P7" s="107"/>
      <c r="Q7" s="107"/>
      <c r="R7" s="107"/>
      <c r="S7" s="107"/>
      <c r="T7" s="107"/>
      <c r="U7" s="107"/>
    </row>
    <row r="8" spans="1:21">
      <c r="A8" s="2" t="s">
        <v>34</v>
      </c>
      <c r="B8" s="2" t="s">
        <v>35</v>
      </c>
      <c r="C8" s="6">
        <v>224</v>
      </c>
      <c r="D8" s="113">
        <v>350</v>
      </c>
      <c r="E8" s="229">
        <v>0</v>
      </c>
      <c r="F8" s="229">
        <v>0</v>
      </c>
      <c r="G8" s="106">
        <v>1</v>
      </c>
      <c r="H8" s="106"/>
      <c r="I8" s="9">
        <v>0</v>
      </c>
      <c r="J8" s="113"/>
      <c r="K8" s="113">
        <v>0</v>
      </c>
      <c r="L8" s="113">
        <v>0</v>
      </c>
      <c r="N8" s="108"/>
      <c r="O8" s="108"/>
      <c r="P8" s="107"/>
      <c r="Q8" s="107"/>
      <c r="R8" s="107"/>
      <c r="S8" s="107"/>
      <c r="T8" s="107"/>
      <c r="U8" s="107"/>
    </row>
    <row r="9" spans="1:21">
      <c r="A9" s="2" t="s">
        <v>36</v>
      </c>
      <c r="B9" s="2" t="s">
        <v>252</v>
      </c>
      <c r="C9" s="6">
        <v>131</v>
      </c>
      <c r="D9" s="113">
        <v>350</v>
      </c>
      <c r="E9" s="229">
        <v>0</v>
      </c>
      <c r="F9" s="229">
        <v>0</v>
      </c>
      <c r="G9" s="106">
        <v>1</v>
      </c>
      <c r="H9" s="106"/>
      <c r="I9" s="9">
        <v>0</v>
      </c>
      <c r="J9" s="113"/>
      <c r="K9" s="113">
        <v>0</v>
      </c>
      <c r="L9" s="113">
        <v>0</v>
      </c>
      <c r="N9" s="108"/>
      <c r="O9" s="108"/>
      <c r="P9" s="107"/>
      <c r="Q9" s="107"/>
      <c r="R9" s="107"/>
      <c r="S9" s="107"/>
      <c r="T9" s="107"/>
      <c r="U9" s="107"/>
    </row>
    <row r="10" spans="1:21">
      <c r="A10" s="2" t="s">
        <v>38</v>
      </c>
      <c r="B10" s="2" t="s">
        <v>39</v>
      </c>
      <c r="C10" s="6">
        <v>218</v>
      </c>
      <c r="D10" s="113">
        <v>350</v>
      </c>
      <c r="E10" s="229">
        <v>0</v>
      </c>
      <c r="F10" s="229">
        <v>0</v>
      </c>
      <c r="G10" s="106">
        <v>1</v>
      </c>
      <c r="H10" s="106"/>
      <c r="I10" s="9">
        <v>0</v>
      </c>
      <c r="J10" s="113"/>
      <c r="K10" s="113">
        <v>0</v>
      </c>
      <c r="L10" s="113">
        <v>0</v>
      </c>
      <c r="N10" s="108"/>
      <c r="O10" s="108"/>
      <c r="P10" s="107"/>
      <c r="Q10" s="107"/>
      <c r="R10" s="107"/>
      <c r="S10" s="107"/>
      <c r="T10" s="107"/>
      <c r="U10" s="107"/>
    </row>
    <row r="11" spans="1:21">
      <c r="A11" s="2"/>
      <c r="B11" s="7" t="s">
        <v>41</v>
      </c>
      <c r="C11" s="6"/>
      <c r="D11" s="113"/>
      <c r="E11" s="29"/>
      <c r="F11" s="29"/>
      <c r="G11" s="34"/>
      <c r="H11" s="34"/>
      <c r="I11" s="9"/>
      <c r="J11" s="113"/>
      <c r="K11" s="113"/>
      <c r="L11" s="113"/>
      <c r="N11" s="107"/>
      <c r="O11" s="107"/>
      <c r="P11" s="107"/>
      <c r="Q11" s="107"/>
      <c r="R11" s="107"/>
      <c r="S11" s="107"/>
      <c r="T11" s="107"/>
      <c r="U11" s="107"/>
    </row>
    <row r="12" spans="1:21">
      <c r="A12" s="2" t="s">
        <v>40</v>
      </c>
      <c r="B12" s="2" t="s">
        <v>42</v>
      </c>
      <c r="C12" s="6">
        <v>744</v>
      </c>
      <c r="D12" s="113">
        <v>350</v>
      </c>
      <c r="E12" s="229">
        <v>1</v>
      </c>
      <c r="F12" s="229">
        <v>0</v>
      </c>
      <c r="G12" s="106">
        <v>2</v>
      </c>
      <c r="H12" s="106"/>
      <c r="I12" s="9">
        <v>1</v>
      </c>
      <c r="J12" s="113">
        <v>6</v>
      </c>
      <c r="K12" s="113">
        <v>0</v>
      </c>
      <c r="L12" s="113">
        <v>0</v>
      </c>
    </row>
    <row r="13" spans="1:21">
      <c r="A13" s="2" t="s">
        <v>43</v>
      </c>
      <c r="B13" s="2" t="s">
        <v>44</v>
      </c>
      <c r="C13" s="6">
        <v>603</v>
      </c>
      <c r="D13" s="113">
        <v>350</v>
      </c>
      <c r="E13" s="229">
        <v>0</v>
      </c>
      <c r="F13" s="229">
        <v>1</v>
      </c>
      <c r="G13" s="106">
        <v>2</v>
      </c>
      <c r="H13" s="106"/>
      <c r="I13" s="9">
        <v>0</v>
      </c>
      <c r="J13" s="113"/>
      <c r="K13" s="113">
        <v>1</v>
      </c>
      <c r="L13" s="113">
        <v>2</v>
      </c>
    </row>
    <row r="14" spans="1:21">
      <c r="A14" s="2" t="s">
        <v>45</v>
      </c>
      <c r="B14" s="2" t="s">
        <v>47</v>
      </c>
      <c r="C14" s="6">
        <v>1559</v>
      </c>
      <c r="D14" s="113">
        <v>350</v>
      </c>
      <c r="E14" s="229">
        <v>1</v>
      </c>
      <c r="F14" s="229">
        <v>2</v>
      </c>
      <c r="G14" s="106">
        <v>3</v>
      </c>
      <c r="H14" s="106"/>
      <c r="I14" s="9">
        <v>2</v>
      </c>
      <c r="J14" s="113" t="s">
        <v>289</v>
      </c>
      <c r="K14" s="113">
        <v>2</v>
      </c>
      <c r="L14" s="113">
        <v>2</v>
      </c>
    </row>
    <row r="15" spans="1:21">
      <c r="A15" s="2" t="s">
        <v>48</v>
      </c>
      <c r="B15" s="2" t="s">
        <v>49</v>
      </c>
      <c r="C15" s="6">
        <v>1468</v>
      </c>
      <c r="D15" s="113">
        <v>350</v>
      </c>
      <c r="E15" s="229">
        <v>2</v>
      </c>
      <c r="F15" s="229">
        <v>1</v>
      </c>
      <c r="G15" s="106">
        <v>3</v>
      </c>
      <c r="H15" s="106"/>
      <c r="I15" s="9">
        <v>2</v>
      </c>
      <c r="J15" s="113" t="s">
        <v>290</v>
      </c>
      <c r="K15" s="113">
        <v>2</v>
      </c>
      <c r="L15" s="113">
        <v>5</v>
      </c>
    </row>
    <row r="16" spans="1:21">
      <c r="A16" s="2" t="s">
        <v>50</v>
      </c>
      <c r="B16" s="66" t="s">
        <v>291</v>
      </c>
      <c r="C16" s="17">
        <v>1513</v>
      </c>
      <c r="D16" s="113">
        <v>350</v>
      </c>
      <c r="E16" s="229">
        <v>1</v>
      </c>
      <c r="F16" s="229">
        <v>2</v>
      </c>
      <c r="G16" s="106">
        <v>3</v>
      </c>
      <c r="H16" s="106"/>
      <c r="I16" s="9">
        <v>1</v>
      </c>
      <c r="J16" s="113">
        <v>6</v>
      </c>
      <c r="K16" s="113">
        <v>2</v>
      </c>
      <c r="L16" s="113">
        <v>4</v>
      </c>
    </row>
    <row r="17" spans="1:14">
      <c r="A17" s="2" t="s">
        <v>274</v>
      </c>
      <c r="B17" s="2" t="s">
        <v>275</v>
      </c>
      <c r="C17" s="6">
        <v>327</v>
      </c>
      <c r="D17" s="113">
        <v>350</v>
      </c>
      <c r="E17" s="229">
        <v>0</v>
      </c>
      <c r="F17" s="229">
        <v>0</v>
      </c>
      <c r="G17" s="106">
        <v>2</v>
      </c>
      <c r="H17" s="106"/>
      <c r="I17" s="9">
        <v>0</v>
      </c>
      <c r="J17" s="113"/>
      <c r="K17" s="113">
        <v>0</v>
      </c>
      <c r="L17" s="113">
        <v>1</v>
      </c>
    </row>
    <row r="18" spans="1:14">
      <c r="A18" s="2" t="s">
        <v>292</v>
      </c>
      <c r="B18" s="2" t="s">
        <v>293</v>
      </c>
      <c r="C18" s="6">
        <v>86</v>
      </c>
      <c r="D18" s="113">
        <v>350</v>
      </c>
      <c r="E18" s="229">
        <v>0</v>
      </c>
      <c r="F18" s="229">
        <v>0</v>
      </c>
      <c r="G18" s="106">
        <v>1</v>
      </c>
      <c r="H18" s="106"/>
      <c r="I18" s="9">
        <v>0</v>
      </c>
      <c r="J18" s="113"/>
      <c r="K18" s="113">
        <v>0</v>
      </c>
      <c r="L18" s="113">
        <v>0</v>
      </c>
    </row>
    <row r="19" spans="1:14">
      <c r="A19" s="2" t="s">
        <v>294</v>
      </c>
      <c r="B19" s="2" t="s">
        <v>295</v>
      </c>
      <c r="C19" s="6">
        <v>19</v>
      </c>
      <c r="D19" s="113">
        <v>350</v>
      </c>
      <c r="E19" s="229">
        <v>0</v>
      </c>
      <c r="F19" s="229">
        <v>0</v>
      </c>
      <c r="G19" s="106">
        <v>0</v>
      </c>
      <c r="H19" s="106">
        <v>1</v>
      </c>
      <c r="I19" s="9">
        <v>0</v>
      </c>
      <c r="J19" s="113"/>
      <c r="K19" s="113">
        <v>0</v>
      </c>
      <c r="L19" s="113">
        <v>0</v>
      </c>
      <c r="M19" s="113"/>
    </row>
    <row r="20" spans="1:14">
      <c r="A20" s="2"/>
      <c r="B20" s="7" t="s">
        <v>56</v>
      </c>
      <c r="C20" s="6"/>
      <c r="D20" s="113"/>
      <c r="E20" s="29"/>
      <c r="F20" s="29"/>
      <c r="G20" s="34"/>
      <c r="H20" s="34"/>
      <c r="I20" s="9"/>
      <c r="J20" s="113"/>
      <c r="K20" s="113"/>
      <c r="L20" s="113"/>
    </row>
    <row r="21" spans="1:14">
      <c r="A21" s="2" t="s">
        <v>55</v>
      </c>
      <c r="B21" s="2" t="s">
        <v>57</v>
      </c>
      <c r="C21" s="6">
        <v>580</v>
      </c>
      <c r="D21" s="113">
        <v>350</v>
      </c>
      <c r="E21" s="229">
        <v>1</v>
      </c>
      <c r="F21" s="229">
        <v>0</v>
      </c>
      <c r="G21" s="106">
        <v>2</v>
      </c>
      <c r="H21" s="106"/>
      <c r="I21" s="9">
        <v>0</v>
      </c>
      <c r="J21" s="113"/>
      <c r="K21" s="113">
        <v>1</v>
      </c>
      <c r="L21" s="113">
        <v>0</v>
      </c>
    </row>
    <row r="22" spans="1:14">
      <c r="A22" s="2" t="s">
        <v>58</v>
      </c>
      <c r="B22" s="2" t="s">
        <v>59</v>
      </c>
      <c r="C22" s="6">
        <v>962</v>
      </c>
      <c r="D22" s="113">
        <v>350</v>
      </c>
      <c r="E22" s="229">
        <v>1</v>
      </c>
      <c r="F22" s="229">
        <v>1</v>
      </c>
      <c r="G22" s="106">
        <v>2</v>
      </c>
      <c r="H22" s="106"/>
      <c r="I22" s="9">
        <v>2</v>
      </c>
      <c r="J22" s="113" t="s">
        <v>296</v>
      </c>
      <c r="K22" s="113">
        <v>0</v>
      </c>
      <c r="L22" s="113">
        <v>1</v>
      </c>
      <c r="N22" t="s">
        <v>297</v>
      </c>
    </row>
    <row r="23" spans="1:14">
      <c r="A23" s="2" t="s">
        <v>60</v>
      </c>
      <c r="B23" s="2" t="s">
        <v>245</v>
      </c>
      <c r="C23" s="6">
        <v>201</v>
      </c>
      <c r="D23" s="113">
        <v>350</v>
      </c>
      <c r="E23" s="229">
        <v>0</v>
      </c>
      <c r="F23" s="229">
        <v>0</v>
      </c>
      <c r="G23" s="106">
        <v>1</v>
      </c>
      <c r="H23" s="106"/>
      <c r="I23" s="9">
        <v>0</v>
      </c>
      <c r="J23" s="113"/>
      <c r="K23" s="113">
        <v>1</v>
      </c>
      <c r="L23" s="113">
        <v>0</v>
      </c>
    </row>
    <row r="24" spans="1:14">
      <c r="A24" s="2" t="s">
        <v>62</v>
      </c>
      <c r="B24" s="2" t="s">
        <v>63</v>
      </c>
      <c r="C24" s="6">
        <v>190</v>
      </c>
      <c r="D24" s="113">
        <v>350</v>
      </c>
      <c r="E24" s="229">
        <v>0</v>
      </c>
      <c r="F24" s="229">
        <v>0</v>
      </c>
      <c r="G24" s="106">
        <v>1</v>
      </c>
      <c r="H24" s="106"/>
      <c r="I24" s="9">
        <v>0</v>
      </c>
      <c r="J24" s="113"/>
      <c r="K24" s="113">
        <v>0</v>
      </c>
      <c r="L24" s="113">
        <v>0</v>
      </c>
    </row>
    <row r="25" spans="1:14">
      <c r="A25" s="2" t="s">
        <v>64</v>
      </c>
      <c r="B25" s="2" t="s">
        <v>65</v>
      </c>
      <c r="C25" s="6">
        <v>381</v>
      </c>
      <c r="D25" s="113">
        <v>350</v>
      </c>
      <c r="E25" s="229">
        <v>0</v>
      </c>
      <c r="F25" s="229">
        <v>1</v>
      </c>
      <c r="G25" s="106">
        <v>1</v>
      </c>
      <c r="H25" s="106"/>
      <c r="I25" s="9">
        <v>1</v>
      </c>
      <c r="J25" s="113">
        <v>6</v>
      </c>
      <c r="K25" s="113">
        <v>0</v>
      </c>
      <c r="L25" s="113">
        <v>0</v>
      </c>
    </row>
    <row r="26" spans="1:14">
      <c r="A26" s="2" t="s">
        <v>66</v>
      </c>
      <c r="B26" s="2" t="s">
        <v>67</v>
      </c>
      <c r="C26" s="6">
        <v>367</v>
      </c>
      <c r="D26" s="113">
        <v>350</v>
      </c>
      <c r="E26" s="229">
        <v>1</v>
      </c>
      <c r="F26" s="229">
        <v>0</v>
      </c>
      <c r="G26" s="106">
        <v>1</v>
      </c>
      <c r="H26" s="106"/>
      <c r="I26" s="9">
        <v>0</v>
      </c>
      <c r="J26" s="113"/>
      <c r="K26" s="113">
        <v>1</v>
      </c>
      <c r="L26" s="113">
        <v>2</v>
      </c>
    </row>
    <row r="27" spans="1:14">
      <c r="A27" s="2" t="s">
        <v>68</v>
      </c>
      <c r="B27" s="2" t="s">
        <v>69</v>
      </c>
      <c r="C27" s="17">
        <v>584</v>
      </c>
      <c r="D27" s="113">
        <v>350</v>
      </c>
      <c r="E27" s="229">
        <v>0</v>
      </c>
      <c r="F27" s="229">
        <v>1</v>
      </c>
      <c r="G27" s="106">
        <v>2</v>
      </c>
      <c r="H27" s="106"/>
      <c r="I27" s="9">
        <v>1</v>
      </c>
      <c r="J27" s="113">
        <v>6</v>
      </c>
      <c r="K27" s="113">
        <v>1</v>
      </c>
      <c r="L27" s="113">
        <v>1</v>
      </c>
    </row>
    <row r="28" spans="1:14">
      <c r="A28" s="2"/>
      <c r="B28" s="7" t="s">
        <v>75</v>
      </c>
      <c r="C28" s="17"/>
      <c r="D28" s="113"/>
      <c r="E28" s="29"/>
      <c r="F28" s="29"/>
      <c r="G28" s="34"/>
      <c r="H28" s="34"/>
      <c r="I28" s="9"/>
      <c r="J28" s="113"/>
      <c r="K28" s="113"/>
      <c r="L28" s="113"/>
    </row>
    <row r="29" spans="1:14">
      <c r="A29" s="2" t="s">
        <v>74</v>
      </c>
      <c r="B29" s="2" t="s">
        <v>298</v>
      </c>
      <c r="C29" s="17">
        <v>946</v>
      </c>
      <c r="D29" s="113">
        <v>350</v>
      </c>
      <c r="E29" s="113">
        <v>1</v>
      </c>
      <c r="F29" s="113">
        <v>1</v>
      </c>
      <c r="G29" s="113">
        <v>2</v>
      </c>
      <c r="H29" s="109"/>
      <c r="L29" s="9">
        <v>2</v>
      </c>
    </row>
    <row r="30" spans="1:14">
      <c r="A30" s="2" t="s">
        <v>78</v>
      </c>
      <c r="B30" s="2" t="s">
        <v>79</v>
      </c>
      <c r="C30" s="17">
        <v>1283</v>
      </c>
      <c r="D30" s="113">
        <v>350</v>
      </c>
      <c r="E30" s="113">
        <v>1</v>
      </c>
      <c r="F30" s="113">
        <v>1</v>
      </c>
      <c r="G30" s="113">
        <v>3</v>
      </c>
      <c r="H30" s="109"/>
      <c r="L30" s="9">
        <v>6</v>
      </c>
    </row>
    <row r="31" spans="1:14">
      <c r="A31" s="2" t="s">
        <v>80</v>
      </c>
      <c r="B31" s="2" t="s">
        <v>81</v>
      </c>
      <c r="C31" s="17">
        <v>893</v>
      </c>
      <c r="D31" s="113">
        <v>350</v>
      </c>
      <c r="E31" s="113">
        <v>1</v>
      </c>
      <c r="F31" s="113">
        <v>1</v>
      </c>
      <c r="G31" s="113">
        <v>2</v>
      </c>
      <c r="H31" s="109"/>
      <c r="L31" s="9">
        <v>1</v>
      </c>
      <c r="N31" t="s">
        <v>299</v>
      </c>
    </row>
    <row r="32" spans="1:14">
      <c r="A32" s="13" t="s">
        <v>82</v>
      </c>
      <c r="B32" s="2" t="s">
        <v>83</v>
      </c>
      <c r="C32" s="17">
        <v>98</v>
      </c>
      <c r="D32" s="113">
        <v>350</v>
      </c>
      <c r="E32" s="113">
        <v>0</v>
      </c>
      <c r="F32" s="113">
        <v>0</v>
      </c>
      <c r="G32" s="113">
        <v>1</v>
      </c>
      <c r="H32" s="109"/>
      <c r="L32" s="9">
        <v>0</v>
      </c>
    </row>
    <row r="33" spans="1:12">
      <c r="A33" s="2" t="s">
        <v>84</v>
      </c>
      <c r="B33" s="2" t="s">
        <v>258</v>
      </c>
      <c r="C33" s="17">
        <v>1048</v>
      </c>
      <c r="D33" s="113">
        <v>350</v>
      </c>
      <c r="E33" s="113">
        <v>1</v>
      </c>
      <c r="F33" s="113">
        <v>1</v>
      </c>
      <c r="G33" s="113">
        <v>2</v>
      </c>
      <c r="H33" s="109"/>
      <c r="L33" s="9">
        <v>2</v>
      </c>
    </row>
    <row r="34" spans="1:12">
      <c r="A34" s="2" t="s">
        <v>88</v>
      </c>
      <c r="B34" s="2" t="s">
        <v>89</v>
      </c>
      <c r="C34" s="17">
        <v>617</v>
      </c>
      <c r="D34" s="113">
        <v>350</v>
      </c>
      <c r="E34" s="113">
        <v>0</v>
      </c>
      <c r="F34" s="113">
        <v>1</v>
      </c>
      <c r="G34" s="113">
        <v>2</v>
      </c>
      <c r="H34" s="109"/>
      <c r="L34" s="9">
        <v>2</v>
      </c>
    </row>
    <row r="35" spans="1:12">
      <c r="A35" s="2" t="s">
        <v>90</v>
      </c>
      <c r="B35" s="2" t="s">
        <v>300</v>
      </c>
      <c r="C35" s="17">
        <v>305</v>
      </c>
      <c r="D35" s="113">
        <v>350</v>
      </c>
      <c r="E35" s="113">
        <v>0</v>
      </c>
      <c r="F35" s="113">
        <v>0</v>
      </c>
      <c r="G35" s="113">
        <v>2</v>
      </c>
      <c r="H35" s="109"/>
      <c r="L35" s="9">
        <v>1</v>
      </c>
    </row>
    <row r="36" spans="1:12">
      <c r="A36" s="2" t="s">
        <v>92</v>
      </c>
      <c r="B36" s="2" t="s">
        <v>49</v>
      </c>
      <c r="C36" s="17">
        <v>208</v>
      </c>
      <c r="D36" s="113">
        <v>350</v>
      </c>
      <c r="E36" s="113">
        <v>0</v>
      </c>
      <c r="F36" s="113">
        <v>0</v>
      </c>
      <c r="G36" s="113">
        <v>1</v>
      </c>
      <c r="H36" s="109"/>
      <c r="L36" s="9">
        <v>0</v>
      </c>
    </row>
    <row r="37" spans="1:12">
      <c r="A37" s="2" t="s">
        <v>301</v>
      </c>
      <c r="B37" s="2" t="s">
        <v>302</v>
      </c>
      <c r="C37" s="17">
        <v>12</v>
      </c>
      <c r="D37" s="113">
        <v>350</v>
      </c>
      <c r="E37" s="113">
        <v>0</v>
      </c>
      <c r="F37" s="113">
        <v>0</v>
      </c>
      <c r="G37" s="113">
        <v>0</v>
      </c>
      <c r="H37" s="110">
        <v>1</v>
      </c>
      <c r="L37" s="9">
        <v>0</v>
      </c>
    </row>
    <row r="38" spans="1:12">
      <c r="A38" s="2"/>
      <c r="B38" s="7" t="s">
        <v>95</v>
      </c>
      <c r="C38" s="17"/>
      <c r="D38" s="113"/>
      <c r="E38" s="29"/>
      <c r="F38" s="29"/>
      <c r="G38" s="34"/>
      <c r="H38" s="34"/>
      <c r="I38" s="9"/>
      <c r="J38" s="113"/>
      <c r="K38" s="113"/>
      <c r="L38" s="113"/>
    </row>
    <row r="39" spans="1:12">
      <c r="A39" s="2" t="s">
        <v>94</v>
      </c>
      <c r="B39" s="2" t="s">
        <v>96</v>
      </c>
      <c r="C39" s="17">
        <v>1675</v>
      </c>
      <c r="D39" s="113">
        <v>350</v>
      </c>
      <c r="E39" s="113">
        <v>1</v>
      </c>
      <c r="F39" s="113">
        <v>2</v>
      </c>
      <c r="G39" s="22">
        <v>4</v>
      </c>
      <c r="H39" s="22"/>
      <c r="I39" s="9">
        <v>2</v>
      </c>
      <c r="J39" s="113" t="s">
        <v>303</v>
      </c>
      <c r="K39" s="113">
        <v>2</v>
      </c>
      <c r="L39" s="113">
        <v>4</v>
      </c>
    </row>
    <row r="40" spans="1:12">
      <c r="A40" s="2" t="s">
        <v>97</v>
      </c>
      <c r="B40" s="2" t="s">
        <v>98</v>
      </c>
      <c r="C40" s="17">
        <v>585</v>
      </c>
      <c r="D40" s="113">
        <v>350</v>
      </c>
      <c r="E40" s="113">
        <v>0</v>
      </c>
      <c r="F40" s="113">
        <v>1</v>
      </c>
      <c r="G40" s="22">
        <v>2</v>
      </c>
      <c r="H40" s="22"/>
      <c r="I40" s="9">
        <v>0</v>
      </c>
      <c r="J40" s="113"/>
      <c r="K40" s="113">
        <v>1</v>
      </c>
      <c r="L40" s="113">
        <v>3</v>
      </c>
    </row>
    <row r="41" spans="1:12">
      <c r="A41" s="2" t="s">
        <v>103</v>
      </c>
      <c r="B41" s="2" t="s">
        <v>304</v>
      </c>
      <c r="C41" s="17">
        <v>818</v>
      </c>
      <c r="D41" s="113">
        <v>350</v>
      </c>
      <c r="E41" s="113">
        <v>1</v>
      </c>
      <c r="F41" s="113">
        <v>0</v>
      </c>
      <c r="G41" s="22">
        <v>2</v>
      </c>
      <c r="H41" s="22"/>
      <c r="I41" s="9">
        <v>0</v>
      </c>
      <c r="J41" s="113"/>
      <c r="K41" s="113">
        <v>1</v>
      </c>
      <c r="L41" s="113">
        <v>1</v>
      </c>
    </row>
    <row r="42" spans="1:12">
      <c r="A42" s="2" t="s">
        <v>105</v>
      </c>
      <c r="B42" s="2" t="s">
        <v>106</v>
      </c>
      <c r="C42" s="17">
        <v>579</v>
      </c>
      <c r="D42" s="113">
        <v>350</v>
      </c>
      <c r="E42" s="113">
        <v>0</v>
      </c>
      <c r="F42" s="113">
        <v>1</v>
      </c>
      <c r="G42" s="22">
        <v>2</v>
      </c>
      <c r="H42" s="22"/>
      <c r="I42" s="9">
        <v>0</v>
      </c>
      <c r="J42" s="113"/>
      <c r="K42" s="113">
        <v>1</v>
      </c>
      <c r="L42" s="113">
        <v>3</v>
      </c>
    </row>
    <row r="43" spans="1:12">
      <c r="A43" s="2" t="s">
        <v>107</v>
      </c>
      <c r="B43" s="2" t="s">
        <v>108</v>
      </c>
      <c r="C43" s="17">
        <v>60</v>
      </c>
      <c r="D43" s="113">
        <v>350</v>
      </c>
      <c r="E43" s="113">
        <v>0</v>
      </c>
      <c r="F43" s="113">
        <v>0</v>
      </c>
      <c r="G43" s="22">
        <v>0</v>
      </c>
      <c r="H43" s="22">
        <v>1</v>
      </c>
      <c r="I43" s="9">
        <v>0</v>
      </c>
      <c r="J43" s="113"/>
      <c r="K43" s="113">
        <v>0</v>
      </c>
      <c r="L43" s="113">
        <v>0</v>
      </c>
    </row>
    <row r="44" spans="1:12">
      <c r="A44" s="2" t="s">
        <v>109</v>
      </c>
      <c r="B44" s="2" t="s">
        <v>110</v>
      </c>
      <c r="C44" s="17">
        <v>1033</v>
      </c>
      <c r="D44" s="113">
        <v>350</v>
      </c>
      <c r="E44" s="113">
        <v>1</v>
      </c>
      <c r="F44" s="113">
        <v>1</v>
      </c>
      <c r="G44" s="22">
        <v>2</v>
      </c>
      <c r="H44" s="22"/>
      <c r="I44" s="9">
        <v>2</v>
      </c>
      <c r="J44" s="113" t="s">
        <v>305</v>
      </c>
      <c r="K44" s="113">
        <v>1</v>
      </c>
      <c r="L44" s="113">
        <v>4</v>
      </c>
    </row>
    <row r="45" spans="1:12">
      <c r="A45" s="2" t="s">
        <v>230</v>
      </c>
      <c r="B45" s="2" t="s">
        <v>306</v>
      </c>
      <c r="C45" s="17">
        <v>209</v>
      </c>
      <c r="D45" s="113">
        <v>350</v>
      </c>
      <c r="E45" s="113">
        <v>0</v>
      </c>
      <c r="F45" s="113">
        <v>0</v>
      </c>
      <c r="G45" s="22">
        <v>1</v>
      </c>
      <c r="H45" s="22"/>
      <c r="I45" s="9">
        <v>0</v>
      </c>
      <c r="J45" s="113"/>
      <c r="K45" s="113">
        <v>0</v>
      </c>
      <c r="L45" s="113">
        <v>2</v>
      </c>
    </row>
    <row r="46" spans="1:12">
      <c r="A46" s="2" t="s">
        <v>113</v>
      </c>
      <c r="B46" s="2" t="s">
        <v>246</v>
      </c>
      <c r="C46" s="17">
        <v>516</v>
      </c>
      <c r="D46" s="113">
        <v>350</v>
      </c>
      <c r="E46" s="113">
        <v>1</v>
      </c>
      <c r="F46" s="113">
        <v>0</v>
      </c>
      <c r="G46" s="22">
        <v>1</v>
      </c>
      <c r="H46" s="22"/>
      <c r="I46" s="9">
        <v>1</v>
      </c>
      <c r="J46" s="113">
        <v>14</v>
      </c>
      <c r="K46" s="113">
        <v>1</v>
      </c>
      <c r="L46" s="113">
        <v>0</v>
      </c>
    </row>
    <row r="47" spans="1:12">
      <c r="A47" s="2"/>
      <c r="B47" s="7" t="s">
        <v>118</v>
      </c>
      <c r="C47" s="17"/>
      <c r="D47" s="113"/>
      <c r="E47" s="29"/>
      <c r="F47" s="29"/>
      <c r="G47" s="34"/>
      <c r="H47" s="34"/>
      <c r="I47" s="9"/>
      <c r="J47" s="113"/>
      <c r="K47" s="113"/>
      <c r="L47" s="113"/>
    </row>
    <row r="48" spans="1:12">
      <c r="A48" s="2" t="s">
        <v>117</v>
      </c>
      <c r="B48" s="2" t="s">
        <v>261</v>
      </c>
      <c r="C48" s="17">
        <v>425</v>
      </c>
      <c r="D48" s="113">
        <v>350</v>
      </c>
      <c r="E48" s="113">
        <v>1</v>
      </c>
      <c r="F48" s="113">
        <v>0</v>
      </c>
      <c r="G48" s="22">
        <v>1</v>
      </c>
      <c r="H48" s="22"/>
      <c r="I48" s="9">
        <v>0</v>
      </c>
      <c r="J48" s="113"/>
      <c r="K48" s="113">
        <v>0</v>
      </c>
      <c r="L48" s="113">
        <v>0</v>
      </c>
    </row>
    <row r="49" spans="1:14">
      <c r="A49" s="2" t="s">
        <v>122</v>
      </c>
      <c r="B49" s="2" t="s">
        <v>262</v>
      </c>
      <c r="C49" s="17">
        <v>351</v>
      </c>
      <c r="D49" s="113">
        <v>350</v>
      </c>
      <c r="E49" s="113">
        <v>0</v>
      </c>
      <c r="F49" s="113">
        <v>1</v>
      </c>
      <c r="G49" s="22">
        <v>1</v>
      </c>
      <c r="H49" s="22"/>
      <c r="I49" s="9">
        <v>0</v>
      </c>
      <c r="J49" s="113"/>
      <c r="K49" s="113">
        <v>0</v>
      </c>
      <c r="L49" s="113">
        <v>0</v>
      </c>
    </row>
    <row r="50" spans="1:14">
      <c r="A50" s="2" t="s">
        <v>128</v>
      </c>
      <c r="B50" s="2" t="s">
        <v>129</v>
      </c>
      <c r="C50" s="17">
        <v>910</v>
      </c>
      <c r="D50" s="113">
        <v>350</v>
      </c>
      <c r="E50" s="113">
        <v>1</v>
      </c>
      <c r="F50" s="113">
        <v>1</v>
      </c>
      <c r="G50" s="22">
        <v>2</v>
      </c>
      <c r="H50" s="22"/>
      <c r="I50" s="9">
        <v>1</v>
      </c>
      <c r="J50" s="113">
        <v>7</v>
      </c>
      <c r="K50" s="113">
        <v>1</v>
      </c>
      <c r="L50" s="113">
        <v>0</v>
      </c>
    </row>
    <row r="51" spans="1:14">
      <c r="A51" s="2" t="s">
        <v>132</v>
      </c>
      <c r="B51" s="2" t="s">
        <v>133</v>
      </c>
      <c r="C51" s="17">
        <v>377</v>
      </c>
      <c r="D51" s="113">
        <v>350</v>
      </c>
      <c r="E51" s="113">
        <v>0</v>
      </c>
      <c r="F51" s="113">
        <v>1</v>
      </c>
      <c r="G51" s="22">
        <v>1</v>
      </c>
      <c r="H51" s="22"/>
      <c r="I51" s="9">
        <v>1</v>
      </c>
      <c r="J51" s="113">
        <v>4</v>
      </c>
      <c r="K51" s="113">
        <v>0</v>
      </c>
      <c r="L51" s="113">
        <v>1</v>
      </c>
    </row>
    <row r="52" spans="1:14">
      <c r="A52" s="2" t="s">
        <v>134</v>
      </c>
      <c r="B52" s="2" t="s">
        <v>135</v>
      </c>
      <c r="C52" s="17">
        <v>518</v>
      </c>
      <c r="D52" s="113">
        <v>350</v>
      </c>
      <c r="E52" s="113">
        <v>1</v>
      </c>
      <c r="F52" s="113">
        <v>0</v>
      </c>
      <c r="G52" s="22">
        <v>1</v>
      </c>
      <c r="H52" s="22"/>
      <c r="I52" s="9">
        <v>0</v>
      </c>
      <c r="J52" s="113"/>
      <c r="K52" s="113">
        <v>1</v>
      </c>
      <c r="L52" s="113">
        <v>1</v>
      </c>
    </row>
    <row r="53" spans="1:14">
      <c r="A53" s="2" t="s">
        <v>136</v>
      </c>
      <c r="B53" s="2" t="s">
        <v>263</v>
      </c>
      <c r="C53" s="6">
        <v>392</v>
      </c>
      <c r="D53" s="113">
        <v>350</v>
      </c>
      <c r="E53" s="113">
        <v>0</v>
      </c>
      <c r="F53" s="113">
        <v>1</v>
      </c>
      <c r="G53" s="22">
        <v>1</v>
      </c>
      <c r="H53" s="22"/>
      <c r="I53" s="9">
        <v>0</v>
      </c>
      <c r="J53" s="113"/>
      <c r="K53" s="113">
        <v>0</v>
      </c>
      <c r="L53" s="113">
        <v>2</v>
      </c>
    </row>
    <row r="54" spans="1:14">
      <c r="A54" s="13" t="s">
        <v>144</v>
      </c>
      <c r="B54" s="2" t="s">
        <v>145</v>
      </c>
      <c r="C54" s="6">
        <v>555</v>
      </c>
      <c r="D54" s="113">
        <v>350</v>
      </c>
      <c r="E54" s="113">
        <v>1</v>
      </c>
      <c r="F54" s="113">
        <v>0</v>
      </c>
      <c r="G54" s="22">
        <v>2</v>
      </c>
      <c r="H54" s="22"/>
      <c r="I54" s="9">
        <v>0</v>
      </c>
      <c r="J54" s="113"/>
      <c r="K54" s="113">
        <v>1</v>
      </c>
      <c r="L54" s="113">
        <v>1</v>
      </c>
    </row>
    <row r="55" spans="1:14">
      <c r="A55" s="2" t="s">
        <v>146</v>
      </c>
      <c r="B55" s="2" t="s">
        <v>147</v>
      </c>
      <c r="C55" s="6">
        <v>1014</v>
      </c>
      <c r="D55" s="113">
        <v>350</v>
      </c>
      <c r="E55" s="113">
        <v>1</v>
      </c>
      <c r="F55" s="113">
        <v>1</v>
      </c>
      <c r="G55" s="22">
        <v>2</v>
      </c>
      <c r="H55" s="22"/>
      <c r="I55" s="9">
        <v>0</v>
      </c>
      <c r="J55" s="113"/>
      <c r="K55" s="113">
        <v>0</v>
      </c>
      <c r="L55" s="113">
        <v>2</v>
      </c>
    </row>
    <row r="56" spans="1:14">
      <c r="A56" s="13" t="s">
        <v>148</v>
      </c>
      <c r="B56" s="2" t="s">
        <v>149</v>
      </c>
      <c r="C56" s="6">
        <v>312</v>
      </c>
      <c r="D56" s="113">
        <v>350</v>
      </c>
      <c r="E56" s="113">
        <v>0</v>
      </c>
      <c r="F56" s="113">
        <v>0</v>
      </c>
      <c r="G56" s="22">
        <v>2</v>
      </c>
      <c r="H56" s="22"/>
      <c r="I56" s="9">
        <v>0</v>
      </c>
      <c r="J56" s="113"/>
      <c r="K56" s="113">
        <v>1</v>
      </c>
      <c r="L56" s="113">
        <v>0</v>
      </c>
    </row>
    <row r="57" spans="1:14">
      <c r="A57" s="13" t="s">
        <v>150</v>
      </c>
      <c r="B57" s="2" t="s">
        <v>151</v>
      </c>
      <c r="C57" s="6">
        <v>493</v>
      </c>
      <c r="D57" s="113">
        <v>350</v>
      </c>
      <c r="E57" s="113">
        <v>0</v>
      </c>
      <c r="F57" s="113">
        <v>1</v>
      </c>
      <c r="G57" s="22">
        <v>1</v>
      </c>
      <c r="H57" s="22"/>
      <c r="I57" s="9">
        <v>0</v>
      </c>
      <c r="J57" s="113"/>
      <c r="K57" s="113">
        <v>1</v>
      </c>
      <c r="L57" s="113">
        <v>3</v>
      </c>
    </row>
    <row r="58" spans="1:14">
      <c r="A58" s="13" t="s">
        <v>152</v>
      </c>
      <c r="B58" s="2" t="s">
        <v>153</v>
      </c>
      <c r="C58" s="6">
        <v>20</v>
      </c>
      <c r="D58" s="113">
        <v>350</v>
      </c>
      <c r="E58" s="113">
        <v>0</v>
      </c>
      <c r="F58" s="113">
        <v>0</v>
      </c>
      <c r="G58" s="22">
        <v>0</v>
      </c>
      <c r="H58" s="22">
        <v>1</v>
      </c>
      <c r="I58" s="9">
        <v>0</v>
      </c>
      <c r="J58" s="113"/>
      <c r="K58" s="113">
        <v>0</v>
      </c>
      <c r="L58" s="113">
        <v>0</v>
      </c>
    </row>
    <row r="59" spans="1:14">
      <c r="A59" s="13" t="s">
        <v>154</v>
      </c>
      <c r="B59" s="2" t="s">
        <v>155</v>
      </c>
      <c r="C59" s="6">
        <v>22</v>
      </c>
      <c r="D59" s="113">
        <v>350</v>
      </c>
      <c r="E59" s="113">
        <v>0</v>
      </c>
      <c r="F59" s="113">
        <v>0</v>
      </c>
      <c r="G59" s="22">
        <v>0</v>
      </c>
      <c r="H59" s="22">
        <v>1</v>
      </c>
      <c r="I59" s="9">
        <v>0</v>
      </c>
      <c r="J59" s="113"/>
      <c r="K59" s="113">
        <v>0</v>
      </c>
      <c r="L59" s="113">
        <v>0</v>
      </c>
    </row>
    <row r="60" spans="1:14">
      <c r="A60" s="2"/>
      <c r="B60" s="24" t="s">
        <v>157</v>
      </c>
      <c r="C60" s="11"/>
      <c r="D60" s="113"/>
      <c r="E60" s="29"/>
      <c r="F60" s="29"/>
      <c r="G60" s="34"/>
      <c r="H60" s="34"/>
      <c r="I60" s="9"/>
      <c r="J60" s="113"/>
      <c r="K60" s="113"/>
      <c r="L60" s="113"/>
    </row>
    <row r="61" spans="1:14">
      <c r="A61" s="13" t="s">
        <v>156</v>
      </c>
      <c r="B61" s="2" t="s">
        <v>158</v>
      </c>
      <c r="C61" s="17">
        <v>860</v>
      </c>
      <c r="D61" s="113">
        <v>350</v>
      </c>
      <c r="E61" s="113">
        <v>1</v>
      </c>
      <c r="F61" s="113">
        <v>0</v>
      </c>
      <c r="G61" s="22">
        <v>2</v>
      </c>
      <c r="H61" s="22"/>
      <c r="I61" s="9">
        <v>1</v>
      </c>
      <c r="J61" s="113">
        <v>6</v>
      </c>
      <c r="K61" s="113">
        <v>1</v>
      </c>
      <c r="L61" s="113">
        <v>1</v>
      </c>
    </row>
    <row r="62" spans="1:14">
      <c r="A62" s="13" t="s">
        <v>161</v>
      </c>
      <c r="B62" s="2" t="s">
        <v>162</v>
      </c>
      <c r="C62" s="17">
        <v>589</v>
      </c>
      <c r="D62" s="113">
        <v>350</v>
      </c>
      <c r="E62" s="113">
        <v>0</v>
      </c>
      <c r="F62" s="113">
        <v>1</v>
      </c>
      <c r="G62" s="22">
        <v>2</v>
      </c>
      <c r="H62" s="22"/>
      <c r="I62" s="9">
        <v>1</v>
      </c>
      <c r="J62" s="113">
        <v>12</v>
      </c>
      <c r="K62" s="113">
        <v>0</v>
      </c>
      <c r="L62" s="113">
        <v>0</v>
      </c>
    </row>
    <row r="63" spans="1:14">
      <c r="A63" s="13" t="s">
        <v>163</v>
      </c>
      <c r="B63" s="2" t="s">
        <v>307</v>
      </c>
      <c r="C63" s="17">
        <v>1249</v>
      </c>
      <c r="D63" s="113">
        <v>350</v>
      </c>
      <c r="E63" s="113">
        <v>1</v>
      </c>
      <c r="F63" s="113">
        <v>1</v>
      </c>
      <c r="G63" s="22">
        <v>3</v>
      </c>
      <c r="H63" s="22"/>
      <c r="I63" s="9">
        <v>2</v>
      </c>
      <c r="J63" s="113" t="s">
        <v>308</v>
      </c>
      <c r="K63" s="113">
        <v>1</v>
      </c>
      <c r="L63" s="113">
        <v>4</v>
      </c>
      <c r="N63" t="s">
        <v>299</v>
      </c>
    </row>
    <row r="64" spans="1:14">
      <c r="A64" s="13"/>
      <c r="B64" s="7" t="s">
        <v>166</v>
      </c>
      <c r="C64" s="17"/>
      <c r="D64" s="113"/>
      <c r="E64" s="29"/>
      <c r="F64" s="29"/>
      <c r="G64" s="34"/>
      <c r="H64" s="34"/>
      <c r="I64" s="9"/>
      <c r="J64" s="113"/>
      <c r="K64" s="113"/>
      <c r="L64" s="113"/>
    </row>
    <row r="65" spans="1:12">
      <c r="A65" s="13" t="s">
        <v>165</v>
      </c>
      <c r="B65" s="2" t="s">
        <v>167</v>
      </c>
      <c r="C65" s="17">
        <v>1123</v>
      </c>
      <c r="D65" s="113">
        <v>350</v>
      </c>
      <c r="E65" s="113">
        <v>1</v>
      </c>
      <c r="F65" s="113">
        <v>1</v>
      </c>
      <c r="G65" s="22">
        <v>3</v>
      </c>
      <c r="H65" s="22"/>
      <c r="I65" s="9">
        <v>2</v>
      </c>
      <c r="J65" s="113" t="s">
        <v>309</v>
      </c>
      <c r="K65" s="113">
        <v>1</v>
      </c>
      <c r="L65" s="113">
        <v>4</v>
      </c>
    </row>
    <row r="66" spans="1:12">
      <c r="A66" s="2" t="s">
        <v>168</v>
      </c>
      <c r="B66" s="2" t="s">
        <v>310</v>
      </c>
      <c r="C66" s="17">
        <v>953</v>
      </c>
      <c r="D66" s="113">
        <v>350</v>
      </c>
      <c r="E66" s="113">
        <v>1</v>
      </c>
      <c r="F66" s="113">
        <v>1</v>
      </c>
      <c r="G66" s="22">
        <v>2</v>
      </c>
      <c r="H66" s="22"/>
      <c r="I66" s="9">
        <v>1</v>
      </c>
      <c r="J66" s="113">
        <v>3</v>
      </c>
      <c r="K66" s="113">
        <v>0</v>
      </c>
      <c r="L66" s="113">
        <v>1</v>
      </c>
    </row>
    <row r="67" spans="1:12">
      <c r="A67" s="2"/>
      <c r="B67" s="7" t="s">
        <v>171</v>
      </c>
      <c r="C67" s="17"/>
      <c r="D67" s="113"/>
      <c r="E67" s="29"/>
      <c r="F67" s="29"/>
      <c r="G67" s="34"/>
      <c r="H67" s="34"/>
      <c r="I67" s="9"/>
      <c r="J67" s="113"/>
      <c r="K67" s="113"/>
      <c r="L67" s="113"/>
    </row>
    <row r="68" spans="1:12">
      <c r="A68" s="13" t="s">
        <v>170</v>
      </c>
      <c r="B68" s="2" t="s">
        <v>172</v>
      </c>
      <c r="C68" s="17">
        <v>1094</v>
      </c>
      <c r="D68" s="113">
        <v>350</v>
      </c>
      <c r="E68" s="113">
        <v>1</v>
      </c>
      <c r="F68" s="113">
        <v>1</v>
      </c>
      <c r="G68" s="22">
        <v>3</v>
      </c>
      <c r="H68" s="22"/>
      <c r="I68" s="9">
        <v>1</v>
      </c>
      <c r="J68" s="29"/>
      <c r="K68" s="113">
        <v>1</v>
      </c>
      <c r="L68" s="113">
        <v>1</v>
      </c>
    </row>
    <row r="69" spans="1:12">
      <c r="A69" s="13" t="s">
        <v>173</v>
      </c>
      <c r="B69" s="2" t="s">
        <v>174</v>
      </c>
      <c r="C69" s="17">
        <v>2006</v>
      </c>
      <c r="D69" s="113">
        <v>350</v>
      </c>
      <c r="E69" s="113">
        <v>2</v>
      </c>
      <c r="F69" s="113">
        <v>2</v>
      </c>
      <c r="G69" s="22">
        <v>4</v>
      </c>
      <c r="H69" s="22"/>
      <c r="I69" s="9">
        <v>2</v>
      </c>
      <c r="J69" s="113" t="s">
        <v>309</v>
      </c>
      <c r="K69" s="113">
        <v>2</v>
      </c>
      <c r="L69" s="113">
        <v>2</v>
      </c>
    </row>
    <row r="70" spans="1:12">
      <c r="A70" s="13"/>
      <c r="B70" s="7" t="s">
        <v>176</v>
      </c>
      <c r="C70" s="17"/>
      <c r="D70" s="113"/>
      <c r="E70" s="29"/>
      <c r="F70" s="29"/>
      <c r="G70" s="34"/>
      <c r="H70" s="34"/>
      <c r="I70" s="9"/>
      <c r="J70" s="113"/>
      <c r="K70" s="113"/>
      <c r="L70" s="113"/>
    </row>
    <row r="71" spans="1:12">
      <c r="A71" s="13" t="s">
        <v>175</v>
      </c>
      <c r="B71" s="2" t="s">
        <v>264</v>
      </c>
      <c r="C71" s="17">
        <v>1377</v>
      </c>
      <c r="D71" s="113">
        <v>350</v>
      </c>
      <c r="E71" s="113">
        <v>1</v>
      </c>
      <c r="F71" s="113">
        <v>2</v>
      </c>
      <c r="G71" s="22">
        <v>3</v>
      </c>
      <c r="H71" s="22"/>
      <c r="I71" s="9">
        <v>1</v>
      </c>
      <c r="J71" s="113">
        <v>10</v>
      </c>
      <c r="K71" s="113">
        <v>1</v>
      </c>
      <c r="L71" s="113">
        <v>4</v>
      </c>
    </row>
    <row r="72" spans="1:12">
      <c r="A72" s="13"/>
      <c r="B72" s="7" t="s">
        <v>179</v>
      </c>
      <c r="C72" s="17"/>
      <c r="D72" s="113"/>
      <c r="E72" s="29"/>
      <c r="F72" s="29"/>
      <c r="G72" s="34"/>
      <c r="H72" s="34"/>
      <c r="I72" s="9"/>
      <c r="J72" s="113"/>
      <c r="K72" s="113"/>
      <c r="L72" s="113"/>
    </row>
    <row r="73" spans="1:12">
      <c r="A73" s="13" t="s">
        <v>178</v>
      </c>
      <c r="B73" s="2" t="s">
        <v>180</v>
      </c>
      <c r="C73" s="17">
        <v>867</v>
      </c>
      <c r="D73" s="113">
        <v>350</v>
      </c>
      <c r="E73" s="113">
        <v>0</v>
      </c>
      <c r="F73" s="113">
        <v>1</v>
      </c>
      <c r="G73" s="22">
        <v>2</v>
      </c>
      <c r="H73" s="22"/>
      <c r="I73" s="9">
        <v>1</v>
      </c>
      <c r="J73" s="113">
        <v>3</v>
      </c>
      <c r="K73" s="113">
        <v>0</v>
      </c>
      <c r="L73" s="113">
        <v>1</v>
      </c>
    </row>
    <row r="74" spans="1:12">
      <c r="A74" s="13" t="s">
        <v>181</v>
      </c>
      <c r="B74" s="2" t="s">
        <v>182</v>
      </c>
      <c r="C74" s="17">
        <v>1063</v>
      </c>
      <c r="D74" s="113">
        <v>350</v>
      </c>
      <c r="E74" s="113">
        <v>1</v>
      </c>
      <c r="F74" s="113">
        <v>1</v>
      </c>
      <c r="G74" s="22">
        <v>3</v>
      </c>
      <c r="H74" s="22"/>
      <c r="I74" s="9">
        <v>0</v>
      </c>
      <c r="J74" s="113"/>
      <c r="K74" s="113">
        <v>1</v>
      </c>
      <c r="L74" s="113">
        <v>0</v>
      </c>
    </row>
    <row r="75" spans="1:12">
      <c r="A75" s="13" t="s">
        <v>183</v>
      </c>
      <c r="B75" s="2" t="s">
        <v>184</v>
      </c>
      <c r="C75" s="17">
        <v>205</v>
      </c>
      <c r="D75" s="113">
        <v>350</v>
      </c>
      <c r="E75" s="113">
        <v>0</v>
      </c>
      <c r="F75" s="113">
        <v>0</v>
      </c>
      <c r="G75" s="22">
        <v>1</v>
      </c>
      <c r="H75" s="22"/>
      <c r="I75" s="9">
        <v>0</v>
      </c>
      <c r="J75" s="113"/>
      <c r="K75" s="113">
        <v>0</v>
      </c>
      <c r="L75" s="113">
        <v>1</v>
      </c>
    </row>
    <row r="76" spans="1:12">
      <c r="A76" s="13" t="s">
        <v>265</v>
      </c>
      <c r="B76" s="2" t="s">
        <v>266</v>
      </c>
      <c r="C76" s="17">
        <v>106</v>
      </c>
      <c r="D76" s="113">
        <v>350</v>
      </c>
      <c r="E76" s="113">
        <v>0</v>
      </c>
      <c r="F76" s="113">
        <v>0</v>
      </c>
      <c r="G76" s="22">
        <v>1</v>
      </c>
      <c r="H76" s="22"/>
      <c r="I76" s="9">
        <v>0</v>
      </c>
      <c r="J76" s="113"/>
      <c r="K76" s="113">
        <v>0</v>
      </c>
      <c r="L76" s="113">
        <v>0</v>
      </c>
    </row>
    <row r="77" spans="1:12">
      <c r="A77" s="13"/>
      <c r="B77" s="7" t="s">
        <v>186</v>
      </c>
      <c r="C77" s="17"/>
      <c r="D77" s="113"/>
      <c r="E77" s="29"/>
      <c r="F77" s="29"/>
      <c r="G77" s="34"/>
      <c r="H77" s="34"/>
      <c r="I77" s="9"/>
      <c r="J77" s="113"/>
      <c r="K77" s="113"/>
      <c r="L77" s="113"/>
    </row>
    <row r="78" spans="1:12">
      <c r="A78" s="13" t="s">
        <v>267</v>
      </c>
      <c r="B78" s="2" t="s">
        <v>196</v>
      </c>
      <c r="C78" s="17">
        <v>407</v>
      </c>
      <c r="D78" s="113">
        <v>350</v>
      </c>
      <c r="E78" s="113">
        <v>1</v>
      </c>
      <c r="F78" s="113">
        <v>0</v>
      </c>
      <c r="G78" s="22">
        <v>1</v>
      </c>
      <c r="H78" s="22"/>
      <c r="I78" s="9">
        <v>0</v>
      </c>
      <c r="J78" s="113"/>
      <c r="K78" s="113">
        <v>1</v>
      </c>
      <c r="L78" s="113">
        <v>0</v>
      </c>
    </row>
    <row r="79" spans="1:12">
      <c r="A79" s="13" t="s">
        <v>185</v>
      </c>
      <c r="B79" s="2" t="s">
        <v>187</v>
      </c>
      <c r="C79" s="17">
        <v>392</v>
      </c>
      <c r="D79" s="113">
        <v>350</v>
      </c>
      <c r="E79" s="113">
        <v>1</v>
      </c>
      <c r="F79" s="113">
        <v>0</v>
      </c>
      <c r="G79" s="22">
        <v>1</v>
      </c>
      <c r="H79" s="22"/>
      <c r="I79" s="9">
        <v>0</v>
      </c>
      <c r="J79" s="113"/>
      <c r="K79" s="113">
        <v>1</v>
      </c>
      <c r="L79" s="113">
        <v>0</v>
      </c>
    </row>
    <row r="80" spans="1:12">
      <c r="A80" s="13" t="s">
        <v>188</v>
      </c>
      <c r="B80" s="2" t="s">
        <v>189</v>
      </c>
      <c r="C80" s="17">
        <v>588</v>
      </c>
      <c r="D80" s="113">
        <v>350</v>
      </c>
      <c r="E80" s="113">
        <v>0</v>
      </c>
      <c r="F80" s="113">
        <v>1</v>
      </c>
      <c r="G80" s="22">
        <v>2</v>
      </c>
      <c r="H80" s="22"/>
      <c r="I80" s="9">
        <v>0</v>
      </c>
      <c r="J80" s="113"/>
      <c r="K80" s="113">
        <v>1</v>
      </c>
      <c r="L80" s="113">
        <v>1</v>
      </c>
    </row>
    <row r="81" spans="1:17">
      <c r="A81" s="13" t="s">
        <v>190</v>
      </c>
      <c r="B81" s="2" t="s">
        <v>191</v>
      </c>
      <c r="C81" s="17">
        <v>308</v>
      </c>
      <c r="D81" s="113">
        <v>350</v>
      </c>
      <c r="E81" s="113">
        <v>0</v>
      </c>
      <c r="F81" s="113">
        <v>0</v>
      </c>
      <c r="G81" s="22">
        <v>2</v>
      </c>
      <c r="H81" s="22"/>
      <c r="I81" s="9">
        <v>0</v>
      </c>
      <c r="J81" s="113"/>
      <c r="K81" s="113">
        <v>0</v>
      </c>
      <c r="L81" s="113">
        <v>0</v>
      </c>
    </row>
    <row r="82" spans="1:17">
      <c r="A82" s="13" t="s">
        <v>192</v>
      </c>
      <c r="B82" s="2" t="s">
        <v>93</v>
      </c>
      <c r="C82" s="6">
        <v>652</v>
      </c>
      <c r="D82" s="113">
        <v>350</v>
      </c>
      <c r="E82" s="113">
        <v>0</v>
      </c>
      <c r="F82" s="113">
        <v>1</v>
      </c>
      <c r="G82" s="22">
        <v>2</v>
      </c>
      <c r="H82" s="22"/>
      <c r="I82" s="9">
        <v>0</v>
      </c>
      <c r="J82" s="113"/>
      <c r="K82" s="113">
        <v>1</v>
      </c>
      <c r="L82" s="113">
        <v>3</v>
      </c>
    </row>
    <row r="83" spans="1:17">
      <c r="A83" s="13" t="s">
        <v>193</v>
      </c>
      <c r="B83" s="2" t="s">
        <v>194</v>
      </c>
      <c r="C83" s="6">
        <v>121</v>
      </c>
      <c r="D83" s="113">
        <v>350</v>
      </c>
      <c r="E83" s="113">
        <v>0</v>
      </c>
      <c r="F83" s="113">
        <v>0</v>
      </c>
      <c r="G83" s="22">
        <v>1</v>
      </c>
      <c r="H83" s="22"/>
      <c r="I83" s="9">
        <v>0</v>
      </c>
      <c r="J83" s="113"/>
      <c r="K83" s="113">
        <v>0</v>
      </c>
      <c r="L83" s="113">
        <v>1</v>
      </c>
    </row>
    <row r="84" spans="1:17">
      <c r="A84" s="13" t="s">
        <v>195</v>
      </c>
      <c r="B84" s="2" t="s">
        <v>282</v>
      </c>
      <c r="C84" s="6">
        <v>504</v>
      </c>
      <c r="D84" s="113">
        <v>350</v>
      </c>
      <c r="E84" s="113">
        <v>0</v>
      </c>
      <c r="F84" s="113">
        <v>1</v>
      </c>
      <c r="G84" s="22">
        <v>1</v>
      </c>
      <c r="H84" s="22"/>
      <c r="I84" s="9">
        <v>1</v>
      </c>
      <c r="J84" s="113">
        <v>6</v>
      </c>
      <c r="K84" s="113">
        <v>1</v>
      </c>
      <c r="L84" s="113">
        <v>1</v>
      </c>
    </row>
    <row r="85" spans="1:17">
      <c r="A85" s="13"/>
      <c r="B85" s="7" t="s">
        <v>198</v>
      </c>
      <c r="C85" s="6"/>
      <c r="D85" s="113"/>
      <c r="E85" s="29"/>
      <c r="F85" s="29"/>
      <c r="G85" s="34"/>
      <c r="H85" s="34"/>
      <c r="I85" s="9"/>
      <c r="J85" s="113"/>
      <c r="K85" s="113"/>
      <c r="L85" s="113"/>
    </row>
    <row r="86" spans="1:17">
      <c r="A86" s="13" t="s">
        <v>197</v>
      </c>
      <c r="B86" s="2" t="s">
        <v>199</v>
      </c>
      <c r="C86" s="17">
        <v>142</v>
      </c>
      <c r="D86" s="113">
        <v>350</v>
      </c>
      <c r="E86" s="113">
        <v>0</v>
      </c>
      <c r="F86" s="113">
        <v>0</v>
      </c>
      <c r="G86" s="22">
        <v>1</v>
      </c>
      <c r="H86" s="22"/>
      <c r="I86" s="9">
        <v>0</v>
      </c>
      <c r="J86" s="113"/>
      <c r="K86" s="113">
        <v>0</v>
      </c>
      <c r="L86" s="113">
        <v>0</v>
      </c>
    </row>
    <row r="87" spans="1:17">
      <c r="A87" s="13" t="s">
        <v>200</v>
      </c>
      <c r="B87" s="2" t="s">
        <v>201</v>
      </c>
      <c r="C87" s="17">
        <v>322</v>
      </c>
      <c r="D87" s="113">
        <v>350</v>
      </c>
      <c r="E87" s="113">
        <v>0</v>
      </c>
      <c r="F87" s="113">
        <v>0</v>
      </c>
      <c r="G87" s="22">
        <v>2</v>
      </c>
      <c r="H87" s="22"/>
      <c r="I87" s="9">
        <v>0</v>
      </c>
      <c r="J87" s="113"/>
      <c r="K87" s="113">
        <v>1</v>
      </c>
      <c r="L87" s="113">
        <v>0</v>
      </c>
    </row>
    <row r="88" spans="1:17">
      <c r="A88" s="13" t="s">
        <v>202</v>
      </c>
      <c r="B88" s="2" t="s">
        <v>203</v>
      </c>
      <c r="C88" s="17">
        <v>1911</v>
      </c>
      <c r="D88" s="113">
        <v>350</v>
      </c>
      <c r="E88" s="113">
        <v>2</v>
      </c>
      <c r="F88" s="113">
        <v>1</v>
      </c>
      <c r="G88" s="22">
        <v>4</v>
      </c>
      <c r="H88" s="22"/>
      <c r="I88" s="9">
        <v>2</v>
      </c>
      <c r="J88" s="113" t="s">
        <v>309</v>
      </c>
      <c r="K88" s="113">
        <v>2</v>
      </c>
      <c r="L88" s="113">
        <v>0</v>
      </c>
    </row>
    <row r="89" spans="1:17">
      <c r="A89" s="13" t="s">
        <v>204</v>
      </c>
      <c r="B89" s="2" t="s">
        <v>205</v>
      </c>
      <c r="C89" s="17">
        <v>279</v>
      </c>
      <c r="D89" s="113">
        <v>350</v>
      </c>
      <c r="E89" s="113">
        <v>0</v>
      </c>
      <c r="F89" s="113">
        <v>0</v>
      </c>
      <c r="G89" s="22">
        <v>2</v>
      </c>
      <c r="H89" s="22"/>
      <c r="I89" s="9">
        <v>0</v>
      </c>
      <c r="J89" s="113"/>
      <c r="K89" s="113">
        <v>0</v>
      </c>
      <c r="L89" s="113">
        <v>2</v>
      </c>
    </row>
    <row r="90" spans="1:17">
      <c r="A90" s="13" t="s">
        <v>206</v>
      </c>
      <c r="B90" s="2" t="s">
        <v>207</v>
      </c>
      <c r="C90" s="17">
        <v>761</v>
      </c>
      <c r="D90" s="113">
        <v>350</v>
      </c>
      <c r="E90" s="113">
        <v>1</v>
      </c>
      <c r="F90" s="113">
        <v>0</v>
      </c>
      <c r="G90" s="22">
        <v>2</v>
      </c>
      <c r="H90" s="22"/>
      <c r="I90" s="9">
        <v>1</v>
      </c>
      <c r="J90" s="113">
        <v>6</v>
      </c>
      <c r="K90" s="113">
        <v>1</v>
      </c>
      <c r="L90" s="113">
        <v>2</v>
      </c>
      <c r="N90" t="s">
        <v>311</v>
      </c>
    </row>
    <row r="91" spans="1:17">
      <c r="A91" s="13" t="s">
        <v>208</v>
      </c>
      <c r="B91" s="2" t="s">
        <v>312</v>
      </c>
      <c r="C91" s="17">
        <v>1229</v>
      </c>
      <c r="D91" s="113">
        <v>350</v>
      </c>
      <c r="E91" s="113">
        <v>1</v>
      </c>
      <c r="F91" s="113">
        <v>1</v>
      </c>
      <c r="G91" s="22">
        <v>3</v>
      </c>
      <c r="H91" s="22"/>
      <c r="I91" s="9">
        <v>1</v>
      </c>
      <c r="J91" s="113">
        <v>20</v>
      </c>
      <c r="K91" s="113">
        <v>2</v>
      </c>
      <c r="L91" s="113">
        <v>3</v>
      </c>
    </row>
    <row r="92" spans="1:17">
      <c r="A92" s="13" t="s">
        <v>210</v>
      </c>
      <c r="B92" s="2" t="s">
        <v>211</v>
      </c>
      <c r="C92" s="17">
        <v>96</v>
      </c>
      <c r="D92" s="113">
        <v>350</v>
      </c>
      <c r="E92" s="113">
        <v>0</v>
      </c>
      <c r="F92" s="113">
        <v>0</v>
      </c>
      <c r="G92" s="22">
        <v>1</v>
      </c>
      <c r="H92" s="22"/>
      <c r="I92" s="9">
        <v>1</v>
      </c>
      <c r="J92" s="113">
        <v>4</v>
      </c>
      <c r="K92" s="113">
        <v>0</v>
      </c>
      <c r="L92" s="113">
        <v>0</v>
      </c>
    </row>
    <row r="93" spans="1:17" s="99" customFormat="1" ht="15" thickBot="1">
      <c r="A93" s="19" t="s">
        <v>212</v>
      </c>
      <c r="B93" s="20" t="s">
        <v>213</v>
      </c>
      <c r="C93" s="21">
        <v>44</v>
      </c>
      <c r="D93" s="40">
        <v>350</v>
      </c>
      <c r="E93" s="3">
        <v>0</v>
      </c>
      <c r="F93" s="3">
        <v>0</v>
      </c>
      <c r="G93" s="40">
        <v>0</v>
      </c>
      <c r="H93" s="40">
        <v>1</v>
      </c>
      <c r="I93" s="4">
        <v>0</v>
      </c>
      <c r="J93" s="3"/>
      <c r="K93" s="3">
        <v>0</v>
      </c>
      <c r="L93" s="3">
        <v>0</v>
      </c>
      <c r="M93"/>
      <c r="N93"/>
      <c r="O93"/>
      <c r="P93"/>
      <c r="Q93"/>
    </row>
    <row r="94" spans="1:17">
      <c r="A94" s="13"/>
      <c r="B94" s="90" t="s">
        <v>269</v>
      </c>
      <c r="C94" s="18">
        <f>SUM(C4:C93)</f>
        <v>47520</v>
      </c>
      <c r="D94" s="22"/>
      <c r="E94" s="22">
        <f>SUM(E4:E93)</f>
        <v>38</v>
      </c>
      <c r="F94" s="22">
        <f>SUM(F4:F93)</f>
        <v>43</v>
      </c>
      <c r="G94" s="22">
        <f>SUM(G4:G93)</f>
        <v>130</v>
      </c>
      <c r="H94" s="22">
        <f>SUM(H4:H93)</f>
        <v>7</v>
      </c>
      <c r="I94" s="22">
        <f>SUM(I4:I93)</f>
        <v>36</v>
      </c>
      <c r="J94" s="22"/>
      <c r="K94" s="22">
        <f>SUM(K4:K93)</f>
        <v>43</v>
      </c>
      <c r="L94" s="22">
        <f>SUM(L4:L93)</f>
        <v>95</v>
      </c>
    </row>
  </sheetData>
  <mergeCells count="2">
    <mergeCell ref="E2:G2"/>
    <mergeCell ref="I2:L2"/>
  </mergeCells>
  <phoneticPr fontId="2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4"/>
  <sheetViews>
    <sheetView topLeftCell="A73" workbookViewId="0">
      <selection activeCell="B20" sqref="B20"/>
    </sheetView>
  </sheetViews>
  <sheetFormatPr defaultRowHeight="14.45"/>
  <cols>
    <col min="2" max="2" width="25.42578125" bestFit="1" customWidth="1"/>
    <col min="3" max="3" width="6.5703125" bestFit="1" customWidth="1"/>
    <col min="4" max="4" width="12.28515625" bestFit="1" customWidth="1"/>
    <col min="5" max="5" width="4.28515625" bestFit="1" customWidth="1"/>
    <col min="7" max="7" width="5" bestFit="1" customWidth="1"/>
    <col min="8" max="8" width="13.85546875" bestFit="1" customWidth="1"/>
    <col min="9" max="9" width="9.140625" hidden="1" customWidth="1"/>
    <col min="10" max="10" width="8" hidden="1" customWidth="1"/>
    <col min="11" max="11" width="6.28515625" hidden="1" customWidth="1"/>
    <col min="12" max="12" width="5.140625" hidden="1" customWidth="1"/>
    <col min="14" max="14" width="28.28515625" bestFit="1" customWidth="1"/>
  </cols>
  <sheetData>
    <row r="1" spans="1:21" ht="15.6">
      <c r="A1" s="8" t="s">
        <v>249</v>
      </c>
      <c r="B1" s="27"/>
      <c r="C1" s="8"/>
      <c r="D1" s="1"/>
      <c r="E1" s="62"/>
      <c r="F1" s="62"/>
      <c r="G1" s="62"/>
      <c r="H1" s="62"/>
      <c r="I1" s="1"/>
      <c r="J1" s="1"/>
      <c r="K1" s="1"/>
      <c r="L1" s="1"/>
    </row>
    <row r="2" spans="1:21">
      <c r="A2" s="2"/>
      <c r="B2" s="9">
        <v>2016</v>
      </c>
      <c r="C2" s="10" t="s">
        <v>0</v>
      </c>
      <c r="D2" s="9" t="s">
        <v>270</v>
      </c>
      <c r="E2" s="249" t="s">
        <v>313</v>
      </c>
      <c r="F2" s="252"/>
      <c r="G2" s="253"/>
      <c r="H2" s="37"/>
      <c r="I2" s="254" t="s">
        <v>285</v>
      </c>
      <c r="J2" s="261"/>
      <c r="K2" s="261"/>
      <c r="L2" s="262"/>
    </row>
    <row r="3" spans="1:21" ht="15" thickBot="1">
      <c r="A3" s="2"/>
      <c r="B3" s="23" t="s">
        <v>26</v>
      </c>
      <c r="C3" s="11"/>
      <c r="D3" s="40" t="s">
        <v>272</v>
      </c>
      <c r="E3" s="96" t="s">
        <v>19</v>
      </c>
      <c r="F3" s="97" t="s">
        <v>20</v>
      </c>
      <c r="G3" s="98" t="s">
        <v>21</v>
      </c>
      <c r="H3" s="97" t="s">
        <v>273</v>
      </c>
      <c r="I3" s="3" t="s">
        <v>19</v>
      </c>
      <c r="J3" s="4" t="s">
        <v>286</v>
      </c>
      <c r="K3" s="4" t="s">
        <v>20</v>
      </c>
      <c r="L3" s="5" t="s">
        <v>21</v>
      </c>
      <c r="N3" s="107"/>
      <c r="O3" s="107"/>
      <c r="P3" s="107"/>
      <c r="Q3" s="107"/>
      <c r="R3" s="107"/>
      <c r="S3" s="107"/>
      <c r="T3" s="107"/>
      <c r="U3" s="107"/>
    </row>
    <row r="4" spans="1:21">
      <c r="A4" s="13" t="s">
        <v>287</v>
      </c>
      <c r="B4" s="2" t="s">
        <v>288</v>
      </c>
      <c r="C4" s="14">
        <v>60</v>
      </c>
      <c r="D4" s="113">
        <v>350</v>
      </c>
      <c r="E4" s="229">
        <v>0</v>
      </c>
      <c r="F4" s="229">
        <v>0</v>
      </c>
      <c r="G4" s="105">
        <v>0</v>
      </c>
      <c r="H4" s="105">
        <v>1</v>
      </c>
      <c r="I4" s="9">
        <v>0</v>
      </c>
      <c r="J4" s="113"/>
      <c r="K4" s="113">
        <v>0</v>
      </c>
      <c r="L4" s="113">
        <v>0</v>
      </c>
      <c r="M4" s="113"/>
      <c r="N4" s="108"/>
      <c r="O4" s="108"/>
      <c r="P4" s="107"/>
      <c r="Q4" s="107"/>
      <c r="R4" s="107"/>
      <c r="S4" s="107"/>
      <c r="T4" s="107"/>
      <c r="U4" s="107"/>
    </row>
    <row r="5" spans="1:21">
      <c r="A5" s="2" t="s">
        <v>24</v>
      </c>
      <c r="B5" s="2" t="s">
        <v>27</v>
      </c>
      <c r="C5" s="6">
        <v>363</v>
      </c>
      <c r="D5" s="113">
        <v>350</v>
      </c>
      <c r="E5" s="229">
        <v>1</v>
      </c>
      <c r="F5" s="229">
        <v>0</v>
      </c>
      <c r="G5" s="106">
        <v>1</v>
      </c>
      <c r="H5" s="106"/>
      <c r="I5" s="9">
        <v>0</v>
      </c>
      <c r="J5" s="113"/>
      <c r="K5" s="113">
        <v>0</v>
      </c>
      <c r="L5" s="113">
        <v>0</v>
      </c>
      <c r="N5" s="108"/>
      <c r="O5" s="108"/>
      <c r="P5" s="107"/>
      <c r="Q5" s="107"/>
      <c r="R5" s="107"/>
      <c r="S5" s="107"/>
      <c r="T5" s="107"/>
      <c r="U5" s="107"/>
    </row>
    <row r="6" spans="1:21">
      <c r="A6" s="2" t="s">
        <v>28</v>
      </c>
      <c r="B6" s="2" t="s">
        <v>29</v>
      </c>
      <c r="C6" s="6">
        <v>968</v>
      </c>
      <c r="D6" s="113">
        <v>350</v>
      </c>
      <c r="E6" s="229">
        <v>1</v>
      </c>
      <c r="F6" s="229">
        <v>1</v>
      </c>
      <c r="G6" s="106">
        <v>2</v>
      </c>
      <c r="H6" s="106"/>
      <c r="I6" s="9">
        <v>1</v>
      </c>
      <c r="J6" s="113">
        <v>6</v>
      </c>
      <c r="K6" s="113">
        <v>1</v>
      </c>
      <c r="L6" s="113">
        <v>2</v>
      </c>
      <c r="N6" s="108"/>
      <c r="O6" s="108"/>
      <c r="P6" s="107"/>
      <c r="Q6" s="107"/>
      <c r="R6" s="107"/>
      <c r="S6" s="107"/>
      <c r="T6" s="107"/>
      <c r="U6" s="107"/>
    </row>
    <row r="7" spans="1:21">
      <c r="A7" s="2" t="s">
        <v>31</v>
      </c>
      <c r="B7" s="2" t="s">
        <v>33</v>
      </c>
      <c r="C7" s="6">
        <v>450</v>
      </c>
      <c r="D7" s="113">
        <v>350</v>
      </c>
      <c r="E7" s="229">
        <v>0</v>
      </c>
      <c r="F7" s="229">
        <v>1</v>
      </c>
      <c r="G7" s="106">
        <v>1</v>
      </c>
      <c r="H7" s="106"/>
      <c r="I7" s="9">
        <v>0</v>
      </c>
      <c r="J7" s="113"/>
      <c r="K7" s="113">
        <v>0</v>
      </c>
      <c r="L7" s="113">
        <v>2</v>
      </c>
      <c r="N7" s="108"/>
      <c r="O7" s="108"/>
      <c r="P7" s="107"/>
      <c r="Q7" s="107"/>
      <c r="R7" s="107"/>
      <c r="S7" s="107"/>
      <c r="T7" s="107"/>
      <c r="U7" s="107"/>
    </row>
    <row r="8" spans="1:21">
      <c r="A8" s="2" t="s">
        <v>34</v>
      </c>
      <c r="B8" s="2" t="s">
        <v>35</v>
      </c>
      <c r="C8" s="6">
        <v>224</v>
      </c>
      <c r="D8" s="113">
        <v>350</v>
      </c>
      <c r="E8" s="229">
        <v>0</v>
      </c>
      <c r="F8" s="229">
        <v>0</v>
      </c>
      <c r="G8" s="106">
        <v>1</v>
      </c>
      <c r="H8" s="106"/>
      <c r="I8" s="9">
        <v>0</v>
      </c>
      <c r="J8" s="113"/>
      <c r="K8" s="113">
        <v>0</v>
      </c>
      <c r="L8" s="113">
        <v>0</v>
      </c>
      <c r="N8" s="108"/>
      <c r="O8" s="108"/>
      <c r="P8" s="107"/>
      <c r="Q8" s="107"/>
      <c r="R8" s="107"/>
      <c r="S8" s="107"/>
      <c r="T8" s="107"/>
      <c r="U8" s="107"/>
    </row>
    <row r="9" spans="1:21">
      <c r="A9" s="2" t="s">
        <v>36</v>
      </c>
      <c r="B9" s="2" t="s">
        <v>252</v>
      </c>
      <c r="C9" s="6">
        <v>131</v>
      </c>
      <c r="D9" s="113">
        <v>350</v>
      </c>
      <c r="E9" s="229">
        <v>0</v>
      </c>
      <c r="F9" s="229">
        <v>0</v>
      </c>
      <c r="G9" s="106">
        <v>1</v>
      </c>
      <c r="H9" s="106"/>
      <c r="I9" s="9">
        <v>0</v>
      </c>
      <c r="J9" s="113"/>
      <c r="K9" s="113">
        <v>0</v>
      </c>
      <c r="L9" s="113">
        <v>0</v>
      </c>
      <c r="N9" s="108"/>
      <c r="O9" s="108"/>
      <c r="P9" s="107"/>
      <c r="Q9" s="107"/>
      <c r="R9" s="107"/>
      <c r="S9" s="107"/>
      <c r="T9" s="107"/>
      <c r="U9" s="107"/>
    </row>
    <row r="10" spans="1:21">
      <c r="A10" s="2" t="s">
        <v>38</v>
      </c>
      <c r="B10" s="2" t="s">
        <v>39</v>
      </c>
      <c r="C10" s="6">
        <v>218</v>
      </c>
      <c r="D10" s="113">
        <v>350</v>
      </c>
      <c r="E10" s="229">
        <v>0</v>
      </c>
      <c r="F10" s="229">
        <v>0</v>
      </c>
      <c r="G10" s="106">
        <v>1</v>
      </c>
      <c r="H10" s="106"/>
      <c r="I10" s="9">
        <v>0</v>
      </c>
      <c r="J10" s="113"/>
      <c r="K10" s="113">
        <v>0</v>
      </c>
      <c r="L10" s="113">
        <v>0</v>
      </c>
      <c r="N10" s="108"/>
      <c r="O10" s="108"/>
      <c r="P10" s="107"/>
      <c r="Q10" s="107"/>
      <c r="R10" s="107"/>
      <c r="S10" s="107"/>
      <c r="T10" s="107"/>
      <c r="U10" s="107"/>
    </row>
    <row r="11" spans="1:21">
      <c r="A11" s="2"/>
      <c r="B11" s="7" t="s">
        <v>41</v>
      </c>
      <c r="C11" s="6"/>
      <c r="D11" s="113"/>
      <c r="E11" s="29"/>
      <c r="F11" s="29"/>
      <c r="G11" s="34"/>
      <c r="H11" s="34"/>
      <c r="I11" s="9"/>
      <c r="J11" s="113"/>
      <c r="K11" s="113"/>
      <c r="L11" s="113"/>
      <c r="N11" s="107"/>
      <c r="O11" s="107"/>
      <c r="P11" s="107"/>
      <c r="Q11" s="107"/>
      <c r="R11" s="107"/>
      <c r="S11" s="107"/>
      <c r="T11" s="107"/>
      <c r="U11" s="107"/>
    </row>
    <row r="12" spans="1:21">
      <c r="A12" s="2" t="s">
        <v>40</v>
      </c>
      <c r="B12" s="2" t="s">
        <v>42</v>
      </c>
      <c r="C12" s="6">
        <v>744</v>
      </c>
      <c r="D12" s="113">
        <v>350</v>
      </c>
      <c r="E12" s="229">
        <v>0</v>
      </c>
      <c r="F12" s="229">
        <v>1</v>
      </c>
      <c r="G12" s="106">
        <v>2</v>
      </c>
      <c r="H12" s="106"/>
      <c r="I12" s="9">
        <v>1</v>
      </c>
      <c r="J12" s="113">
        <v>6</v>
      </c>
      <c r="K12" s="113">
        <v>0</v>
      </c>
      <c r="L12" s="113">
        <v>0</v>
      </c>
    </row>
    <row r="13" spans="1:21">
      <c r="A13" s="2" t="s">
        <v>43</v>
      </c>
      <c r="B13" s="2" t="s">
        <v>44</v>
      </c>
      <c r="C13" s="6">
        <v>603</v>
      </c>
      <c r="D13" s="113">
        <v>350</v>
      </c>
      <c r="E13" s="229">
        <v>1</v>
      </c>
      <c r="F13" s="229">
        <v>0</v>
      </c>
      <c r="G13" s="106">
        <v>2</v>
      </c>
      <c r="H13" s="106"/>
      <c r="I13" s="9">
        <v>0</v>
      </c>
      <c r="J13" s="113"/>
      <c r="K13" s="113">
        <v>1</v>
      </c>
      <c r="L13" s="113">
        <v>2</v>
      </c>
    </row>
    <row r="14" spans="1:21">
      <c r="A14" s="2" t="s">
        <v>45</v>
      </c>
      <c r="B14" s="2" t="s">
        <v>47</v>
      </c>
      <c r="C14" s="6">
        <v>1559</v>
      </c>
      <c r="D14" s="113">
        <v>350</v>
      </c>
      <c r="E14" s="229">
        <v>2</v>
      </c>
      <c r="F14" s="229">
        <v>1</v>
      </c>
      <c r="G14" s="106">
        <v>3</v>
      </c>
      <c r="H14" s="106"/>
      <c r="I14" s="9">
        <v>2</v>
      </c>
      <c r="J14" s="113" t="s">
        <v>289</v>
      </c>
      <c r="K14" s="113">
        <v>2</v>
      </c>
      <c r="L14" s="113">
        <v>2</v>
      </c>
    </row>
    <row r="15" spans="1:21">
      <c r="A15" s="2" t="s">
        <v>48</v>
      </c>
      <c r="B15" s="2" t="s">
        <v>49</v>
      </c>
      <c r="C15" s="6">
        <v>1468</v>
      </c>
      <c r="D15" s="113">
        <v>350</v>
      </c>
      <c r="E15" s="229">
        <v>1</v>
      </c>
      <c r="F15" s="229">
        <v>2</v>
      </c>
      <c r="G15" s="106">
        <v>3</v>
      </c>
      <c r="H15" s="106"/>
      <c r="I15" s="9">
        <v>2</v>
      </c>
      <c r="J15" s="113" t="s">
        <v>290</v>
      </c>
      <c r="K15" s="113">
        <v>2</v>
      </c>
      <c r="L15" s="113">
        <v>5</v>
      </c>
    </row>
    <row r="16" spans="1:21">
      <c r="A16" s="2" t="s">
        <v>50</v>
      </c>
      <c r="B16" s="66" t="s">
        <v>291</v>
      </c>
      <c r="C16" s="17">
        <v>1513</v>
      </c>
      <c r="D16" s="113">
        <v>350</v>
      </c>
      <c r="E16" s="229">
        <v>2</v>
      </c>
      <c r="F16" s="229">
        <v>1</v>
      </c>
      <c r="G16" s="106">
        <v>3</v>
      </c>
      <c r="H16" s="106"/>
      <c r="I16" s="9">
        <v>1</v>
      </c>
      <c r="J16" s="113">
        <v>6</v>
      </c>
      <c r="K16" s="113">
        <v>2</v>
      </c>
      <c r="L16" s="113">
        <v>4</v>
      </c>
    </row>
    <row r="17" spans="1:14">
      <c r="A17" s="2" t="s">
        <v>274</v>
      </c>
      <c r="B17" s="2" t="s">
        <v>275</v>
      </c>
      <c r="C17" s="6">
        <v>327</v>
      </c>
      <c r="D17" s="113">
        <v>350</v>
      </c>
      <c r="E17" s="229">
        <v>0</v>
      </c>
      <c r="F17" s="229">
        <v>0</v>
      </c>
      <c r="G17" s="106">
        <v>1</v>
      </c>
      <c r="H17" s="106"/>
      <c r="I17" s="9">
        <v>0</v>
      </c>
      <c r="J17" s="113"/>
      <c r="K17" s="113">
        <v>0</v>
      </c>
      <c r="L17" s="113">
        <v>1</v>
      </c>
    </row>
    <row r="18" spans="1:14">
      <c r="A18" s="2" t="s">
        <v>292</v>
      </c>
      <c r="B18" s="2" t="s">
        <v>293</v>
      </c>
      <c r="C18" s="6">
        <v>86</v>
      </c>
      <c r="D18" s="113">
        <v>350</v>
      </c>
      <c r="E18" s="229">
        <v>0</v>
      </c>
      <c r="F18" s="229">
        <v>0</v>
      </c>
      <c r="G18" s="106">
        <v>1</v>
      </c>
      <c r="H18" s="106"/>
      <c r="I18" s="9">
        <v>0</v>
      </c>
      <c r="J18" s="113"/>
      <c r="K18" s="113">
        <v>0</v>
      </c>
      <c r="L18" s="113">
        <v>0</v>
      </c>
    </row>
    <row r="19" spans="1:14">
      <c r="A19" s="2" t="s">
        <v>294</v>
      </c>
      <c r="B19" s="2" t="s">
        <v>295</v>
      </c>
      <c r="C19" s="6">
        <v>19</v>
      </c>
      <c r="D19" s="113">
        <v>350</v>
      </c>
      <c r="E19" s="229">
        <v>0</v>
      </c>
      <c r="F19" s="229">
        <v>0</v>
      </c>
      <c r="G19" s="106">
        <v>0</v>
      </c>
      <c r="H19" s="106">
        <v>1</v>
      </c>
      <c r="I19" s="9">
        <v>0</v>
      </c>
      <c r="J19" s="113"/>
      <c r="K19" s="113">
        <v>0</v>
      </c>
      <c r="L19" s="113">
        <v>0</v>
      </c>
      <c r="M19" s="113"/>
    </row>
    <row r="20" spans="1:14">
      <c r="A20" s="2"/>
      <c r="B20" s="7" t="s">
        <v>56</v>
      </c>
      <c r="C20" s="6"/>
      <c r="D20" s="113"/>
      <c r="E20" s="29"/>
      <c r="F20" s="29"/>
      <c r="G20" s="34"/>
      <c r="H20" s="34"/>
      <c r="I20" s="9"/>
      <c r="J20" s="113"/>
      <c r="K20" s="113"/>
      <c r="L20" s="113"/>
    </row>
    <row r="21" spans="1:14">
      <c r="A21" s="2" t="s">
        <v>55</v>
      </c>
      <c r="B21" s="2" t="s">
        <v>57</v>
      </c>
      <c r="C21" s="6">
        <v>580</v>
      </c>
      <c r="D21" s="113">
        <v>350</v>
      </c>
      <c r="E21" s="229">
        <v>0</v>
      </c>
      <c r="F21" s="229">
        <v>1</v>
      </c>
      <c r="G21" s="106">
        <v>2</v>
      </c>
      <c r="H21" s="106"/>
      <c r="I21" s="9">
        <v>0</v>
      </c>
      <c r="J21" s="113"/>
      <c r="K21" s="113">
        <v>1</v>
      </c>
      <c r="L21" s="113">
        <v>0</v>
      </c>
    </row>
    <row r="22" spans="1:14">
      <c r="A22" s="2" t="s">
        <v>58</v>
      </c>
      <c r="B22" s="2" t="s">
        <v>59</v>
      </c>
      <c r="C22" s="6">
        <v>962</v>
      </c>
      <c r="D22" s="113">
        <v>350</v>
      </c>
      <c r="E22" s="229">
        <v>1</v>
      </c>
      <c r="F22" s="229">
        <v>1</v>
      </c>
      <c r="G22" s="106">
        <v>2</v>
      </c>
      <c r="H22" s="106"/>
      <c r="I22" s="9">
        <v>2</v>
      </c>
      <c r="J22" s="113" t="s">
        <v>296</v>
      </c>
      <c r="K22" s="113">
        <v>0</v>
      </c>
      <c r="L22" s="113">
        <v>1</v>
      </c>
    </row>
    <row r="23" spans="1:14">
      <c r="A23" s="2" t="s">
        <v>60</v>
      </c>
      <c r="B23" s="2" t="s">
        <v>245</v>
      </c>
      <c r="C23" s="6">
        <v>201</v>
      </c>
      <c r="D23" s="113">
        <v>350</v>
      </c>
      <c r="E23" s="229">
        <v>0</v>
      </c>
      <c r="F23" s="229">
        <v>0</v>
      </c>
      <c r="G23" s="106">
        <v>1</v>
      </c>
      <c r="H23" s="106"/>
      <c r="I23" s="9">
        <v>0</v>
      </c>
      <c r="J23" s="113"/>
      <c r="K23" s="113">
        <v>1</v>
      </c>
      <c r="L23" s="113">
        <v>0</v>
      </c>
    </row>
    <row r="24" spans="1:14">
      <c r="A24" s="2" t="s">
        <v>62</v>
      </c>
      <c r="B24" s="2" t="s">
        <v>63</v>
      </c>
      <c r="C24" s="6">
        <v>190</v>
      </c>
      <c r="D24" s="113">
        <v>350</v>
      </c>
      <c r="E24" s="229">
        <v>0</v>
      </c>
      <c r="F24" s="229">
        <v>0</v>
      </c>
      <c r="G24" s="106">
        <v>1</v>
      </c>
      <c r="H24" s="106"/>
      <c r="I24" s="9">
        <v>0</v>
      </c>
      <c r="J24" s="113"/>
      <c r="K24" s="113">
        <v>0</v>
      </c>
      <c r="L24" s="113">
        <v>0</v>
      </c>
    </row>
    <row r="25" spans="1:14">
      <c r="A25" s="2" t="s">
        <v>64</v>
      </c>
      <c r="B25" s="2" t="s">
        <v>65</v>
      </c>
      <c r="C25" s="6">
        <v>381</v>
      </c>
      <c r="D25" s="113">
        <v>350</v>
      </c>
      <c r="E25" s="229">
        <v>1</v>
      </c>
      <c r="F25" s="229">
        <v>0</v>
      </c>
      <c r="G25" s="106">
        <v>1</v>
      </c>
      <c r="H25" s="106"/>
      <c r="I25" s="9">
        <v>1</v>
      </c>
      <c r="J25" s="113">
        <v>6</v>
      </c>
      <c r="K25" s="113">
        <v>0</v>
      </c>
      <c r="L25" s="113">
        <v>0</v>
      </c>
    </row>
    <row r="26" spans="1:14">
      <c r="A26" s="2" t="s">
        <v>66</v>
      </c>
      <c r="B26" s="2" t="s">
        <v>67</v>
      </c>
      <c r="C26" s="6">
        <v>367</v>
      </c>
      <c r="D26" s="113">
        <v>350</v>
      </c>
      <c r="E26" s="229">
        <v>0</v>
      </c>
      <c r="F26" s="229">
        <v>1</v>
      </c>
      <c r="G26" s="106">
        <v>1</v>
      </c>
      <c r="H26" s="106"/>
      <c r="I26" s="9">
        <v>0</v>
      </c>
      <c r="J26" s="113"/>
      <c r="K26" s="113">
        <v>1</v>
      </c>
      <c r="L26" s="113">
        <v>2</v>
      </c>
    </row>
    <row r="27" spans="1:14">
      <c r="A27" s="2" t="s">
        <v>68</v>
      </c>
      <c r="B27" s="2" t="s">
        <v>69</v>
      </c>
      <c r="C27" s="17">
        <v>584</v>
      </c>
      <c r="D27" s="113">
        <v>350</v>
      </c>
      <c r="E27" s="229">
        <v>1</v>
      </c>
      <c r="F27" s="229">
        <v>0</v>
      </c>
      <c r="G27" s="106">
        <v>2</v>
      </c>
      <c r="H27" s="106"/>
      <c r="I27" s="9">
        <v>1</v>
      </c>
      <c r="J27" s="113">
        <v>6</v>
      </c>
      <c r="K27" s="113">
        <v>1</v>
      </c>
      <c r="L27" s="113">
        <v>1</v>
      </c>
    </row>
    <row r="28" spans="1:14">
      <c r="A28" s="2"/>
      <c r="B28" s="7" t="s">
        <v>75</v>
      </c>
      <c r="C28" s="17"/>
      <c r="D28" s="113"/>
      <c r="E28" s="29"/>
      <c r="F28" s="29"/>
      <c r="G28" s="34"/>
      <c r="H28" s="34"/>
      <c r="I28" s="9"/>
      <c r="J28" s="113"/>
      <c r="K28" s="113"/>
      <c r="L28" s="113"/>
    </row>
    <row r="29" spans="1:14">
      <c r="A29" s="2" t="s">
        <v>74</v>
      </c>
      <c r="B29" s="2" t="s">
        <v>298</v>
      </c>
      <c r="C29" s="17">
        <v>946</v>
      </c>
      <c r="D29" s="113">
        <v>350</v>
      </c>
      <c r="E29" s="113">
        <v>1</v>
      </c>
      <c r="F29" s="113">
        <v>1</v>
      </c>
      <c r="G29" s="113">
        <v>2</v>
      </c>
      <c r="H29" s="109"/>
      <c r="L29" s="9">
        <v>2</v>
      </c>
    </row>
    <row r="30" spans="1:14">
      <c r="A30" s="2" t="s">
        <v>78</v>
      </c>
      <c r="B30" s="2" t="s">
        <v>79</v>
      </c>
      <c r="C30" s="17">
        <v>1283</v>
      </c>
      <c r="D30" s="113">
        <v>350</v>
      </c>
      <c r="E30" s="113">
        <v>1</v>
      </c>
      <c r="F30" s="113">
        <v>1</v>
      </c>
      <c r="G30" s="113">
        <v>3</v>
      </c>
      <c r="H30" s="109"/>
      <c r="L30" s="9">
        <v>6</v>
      </c>
    </row>
    <row r="31" spans="1:14">
      <c r="A31" s="2" t="s">
        <v>80</v>
      </c>
      <c r="B31" s="2" t="s">
        <v>81</v>
      </c>
      <c r="C31" s="17">
        <v>893</v>
      </c>
      <c r="D31" s="113">
        <v>350</v>
      </c>
      <c r="E31" s="113">
        <v>1</v>
      </c>
      <c r="F31" s="113">
        <v>1</v>
      </c>
      <c r="G31" s="113">
        <v>2</v>
      </c>
      <c r="H31" s="109"/>
      <c r="L31" s="9">
        <v>1</v>
      </c>
      <c r="N31" t="s">
        <v>299</v>
      </c>
    </row>
    <row r="32" spans="1:14">
      <c r="A32" s="13" t="s">
        <v>82</v>
      </c>
      <c r="B32" s="2" t="s">
        <v>83</v>
      </c>
      <c r="C32" s="17">
        <v>98</v>
      </c>
      <c r="D32" s="113">
        <v>350</v>
      </c>
      <c r="E32" s="113">
        <v>0</v>
      </c>
      <c r="F32" s="113">
        <v>0</v>
      </c>
      <c r="G32" s="113">
        <v>1</v>
      </c>
      <c r="H32" s="109"/>
      <c r="L32" s="9">
        <v>0</v>
      </c>
    </row>
    <row r="33" spans="1:12">
      <c r="A33" s="2" t="s">
        <v>84</v>
      </c>
      <c r="B33" s="2" t="s">
        <v>258</v>
      </c>
      <c r="C33" s="17">
        <v>1048</v>
      </c>
      <c r="D33" s="113">
        <v>350</v>
      </c>
      <c r="E33" s="113">
        <v>1</v>
      </c>
      <c r="F33" s="113">
        <v>1</v>
      </c>
      <c r="G33" s="113">
        <v>2</v>
      </c>
      <c r="H33" s="109"/>
      <c r="L33" s="9">
        <v>2</v>
      </c>
    </row>
    <row r="34" spans="1:12">
      <c r="A34" s="2" t="s">
        <v>88</v>
      </c>
      <c r="B34" s="2" t="s">
        <v>89</v>
      </c>
      <c r="C34" s="17">
        <v>617</v>
      </c>
      <c r="D34" s="113">
        <v>350</v>
      </c>
      <c r="E34" s="113">
        <v>1</v>
      </c>
      <c r="F34" s="113">
        <v>0</v>
      </c>
      <c r="G34" s="113">
        <v>2</v>
      </c>
      <c r="H34" s="109"/>
      <c r="L34" s="9">
        <v>2</v>
      </c>
    </row>
    <row r="35" spans="1:12">
      <c r="A35" s="2" t="s">
        <v>90</v>
      </c>
      <c r="B35" s="2" t="s">
        <v>300</v>
      </c>
      <c r="C35" s="17">
        <v>305</v>
      </c>
      <c r="D35" s="113">
        <v>350</v>
      </c>
      <c r="E35" s="113">
        <v>0</v>
      </c>
      <c r="F35" s="113">
        <v>0</v>
      </c>
      <c r="G35" s="113">
        <v>1</v>
      </c>
      <c r="H35" s="109"/>
      <c r="L35" s="9">
        <v>1</v>
      </c>
    </row>
    <row r="36" spans="1:12">
      <c r="A36" s="2" t="s">
        <v>92</v>
      </c>
      <c r="B36" s="2" t="s">
        <v>49</v>
      </c>
      <c r="C36" s="17">
        <v>208</v>
      </c>
      <c r="D36" s="113">
        <v>350</v>
      </c>
      <c r="E36" s="113">
        <v>0</v>
      </c>
      <c r="F36" s="113">
        <v>0</v>
      </c>
      <c r="G36" s="113">
        <v>1</v>
      </c>
      <c r="H36" s="109"/>
      <c r="L36" s="9">
        <v>0</v>
      </c>
    </row>
    <row r="37" spans="1:12">
      <c r="A37" s="2" t="s">
        <v>301</v>
      </c>
      <c r="B37" s="2" t="s">
        <v>302</v>
      </c>
      <c r="C37" s="17">
        <v>12</v>
      </c>
      <c r="D37" s="113">
        <v>350</v>
      </c>
      <c r="E37" s="113">
        <v>0</v>
      </c>
      <c r="F37" s="113">
        <v>0</v>
      </c>
      <c r="G37" s="113">
        <v>0</v>
      </c>
      <c r="H37" s="110">
        <v>1</v>
      </c>
      <c r="L37" s="9">
        <v>0</v>
      </c>
    </row>
    <row r="38" spans="1:12">
      <c r="A38" s="2"/>
      <c r="B38" s="7" t="s">
        <v>95</v>
      </c>
      <c r="C38" s="17"/>
      <c r="D38" s="113"/>
      <c r="E38" s="29"/>
      <c r="F38" s="29"/>
      <c r="G38" s="34"/>
      <c r="H38" s="34"/>
      <c r="I38" s="9"/>
      <c r="J38" s="113"/>
      <c r="K38" s="113"/>
      <c r="L38" s="113"/>
    </row>
    <row r="39" spans="1:12">
      <c r="A39" s="2" t="s">
        <v>94</v>
      </c>
      <c r="B39" s="2" t="s">
        <v>96</v>
      </c>
      <c r="C39" s="17">
        <v>1675</v>
      </c>
      <c r="D39" s="113">
        <v>350</v>
      </c>
      <c r="E39" s="113">
        <v>2</v>
      </c>
      <c r="F39" s="113">
        <v>1</v>
      </c>
      <c r="G39" s="22">
        <v>4</v>
      </c>
      <c r="H39" s="22"/>
      <c r="I39" s="9">
        <v>2</v>
      </c>
      <c r="J39" s="113" t="s">
        <v>303</v>
      </c>
      <c r="K39" s="113">
        <v>2</v>
      </c>
      <c r="L39" s="113">
        <v>4</v>
      </c>
    </row>
    <row r="40" spans="1:12">
      <c r="A40" s="2" t="s">
        <v>97</v>
      </c>
      <c r="B40" s="2" t="s">
        <v>98</v>
      </c>
      <c r="C40" s="17">
        <v>585</v>
      </c>
      <c r="D40" s="113">
        <v>350</v>
      </c>
      <c r="E40" s="113">
        <v>1</v>
      </c>
      <c r="F40" s="113">
        <v>0</v>
      </c>
      <c r="G40" s="22">
        <v>2</v>
      </c>
      <c r="H40" s="22"/>
      <c r="I40" s="9">
        <v>0</v>
      </c>
      <c r="J40" s="113"/>
      <c r="K40" s="113">
        <v>1</v>
      </c>
      <c r="L40" s="113">
        <v>3</v>
      </c>
    </row>
    <row r="41" spans="1:12">
      <c r="A41" s="2" t="s">
        <v>103</v>
      </c>
      <c r="B41" s="2" t="s">
        <v>304</v>
      </c>
      <c r="C41" s="17">
        <v>818</v>
      </c>
      <c r="D41" s="113">
        <v>350</v>
      </c>
      <c r="E41" s="113">
        <v>0</v>
      </c>
      <c r="F41" s="113">
        <v>1</v>
      </c>
      <c r="G41" s="22">
        <v>2</v>
      </c>
      <c r="H41" s="22"/>
      <c r="I41" s="9">
        <v>0</v>
      </c>
      <c r="J41" s="113"/>
      <c r="K41" s="113">
        <v>1</v>
      </c>
      <c r="L41" s="113">
        <v>1</v>
      </c>
    </row>
    <row r="42" spans="1:12">
      <c r="A42" s="2" t="s">
        <v>105</v>
      </c>
      <c r="B42" s="2" t="s">
        <v>106</v>
      </c>
      <c r="C42" s="17">
        <v>579</v>
      </c>
      <c r="D42" s="113">
        <v>350</v>
      </c>
      <c r="E42" s="113">
        <v>1</v>
      </c>
      <c r="F42" s="113">
        <v>0</v>
      </c>
      <c r="G42" s="22">
        <v>2</v>
      </c>
      <c r="H42" s="22"/>
      <c r="I42" s="9">
        <v>0</v>
      </c>
      <c r="J42" s="113"/>
      <c r="K42" s="113">
        <v>1</v>
      </c>
      <c r="L42" s="113">
        <v>3</v>
      </c>
    </row>
    <row r="43" spans="1:12">
      <c r="A43" s="2" t="s">
        <v>107</v>
      </c>
      <c r="B43" s="2" t="s">
        <v>108</v>
      </c>
      <c r="C43" s="17">
        <v>60</v>
      </c>
      <c r="D43" s="113">
        <v>350</v>
      </c>
      <c r="E43" s="113">
        <v>0</v>
      </c>
      <c r="F43" s="113">
        <v>0</v>
      </c>
      <c r="G43" s="22">
        <v>0</v>
      </c>
      <c r="H43" s="22">
        <v>1</v>
      </c>
      <c r="I43" s="9">
        <v>0</v>
      </c>
      <c r="J43" s="113"/>
      <c r="K43" s="113">
        <v>0</v>
      </c>
      <c r="L43" s="113">
        <v>0</v>
      </c>
    </row>
    <row r="44" spans="1:12">
      <c r="A44" s="2" t="s">
        <v>109</v>
      </c>
      <c r="B44" s="2" t="s">
        <v>110</v>
      </c>
      <c r="C44" s="17">
        <v>1033</v>
      </c>
      <c r="D44" s="113">
        <v>350</v>
      </c>
      <c r="E44" s="113">
        <v>1</v>
      </c>
      <c r="F44" s="113">
        <v>1</v>
      </c>
      <c r="G44" s="22">
        <v>2</v>
      </c>
      <c r="H44" s="22"/>
      <c r="I44" s="9">
        <v>2</v>
      </c>
      <c r="J44" s="113" t="s">
        <v>305</v>
      </c>
      <c r="K44" s="113">
        <v>1</v>
      </c>
      <c r="L44" s="113">
        <v>4</v>
      </c>
    </row>
    <row r="45" spans="1:12">
      <c r="A45" s="2" t="s">
        <v>230</v>
      </c>
      <c r="B45" s="2" t="s">
        <v>306</v>
      </c>
      <c r="C45" s="17">
        <v>209</v>
      </c>
      <c r="D45" s="113">
        <v>350</v>
      </c>
      <c r="E45" s="113">
        <v>0</v>
      </c>
      <c r="F45" s="113">
        <v>0</v>
      </c>
      <c r="G45" s="22">
        <v>1</v>
      </c>
      <c r="H45" s="22"/>
      <c r="I45" s="9">
        <v>0</v>
      </c>
      <c r="J45" s="113"/>
      <c r="K45" s="113">
        <v>0</v>
      </c>
      <c r="L45" s="113">
        <v>2</v>
      </c>
    </row>
    <row r="46" spans="1:12">
      <c r="A46" s="2" t="s">
        <v>113</v>
      </c>
      <c r="B46" s="2" t="s">
        <v>246</v>
      </c>
      <c r="C46" s="17">
        <v>516</v>
      </c>
      <c r="D46" s="113">
        <v>350</v>
      </c>
      <c r="E46" s="113">
        <v>0</v>
      </c>
      <c r="F46" s="113">
        <v>1</v>
      </c>
      <c r="G46" s="22">
        <v>1</v>
      </c>
      <c r="H46" s="22"/>
      <c r="I46" s="9">
        <v>1</v>
      </c>
      <c r="J46" s="113">
        <v>14</v>
      </c>
      <c r="K46" s="113">
        <v>1</v>
      </c>
      <c r="L46" s="113">
        <v>0</v>
      </c>
    </row>
    <row r="47" spans="1:12">
      <c r="A47" s="2"/>
      <c r="B47" s="7" t="s">
        <v>118</v>
      </c>
      <c r="C47" s="17"/>
      <c r="D47" s="113"/>
      <c r="E47" s="29"/>
      <c r="F47" s="29"/>
      <c r="G47" s="34"/>
      <c r="H47" s="34"/>
      <c r="I47" s="9"/>
      <c r="J47" s="113"/>
      <c r="K47" s="113"/>
      <c r="L47" s="113"/>
    </row>
    <row r="48" spans="1:12">
      <c r="A48" s="2" t="s">
        <v>117</v>
      </c>
      <c r="B48" s="2" t="s">
        <v>261</v>
      </c>
      <c r="C48" s="17">
        <v>425</v>
      </c>
      <c r="D48" s="113">
        <v>350</v>
      </c>
      <c r="E48" s="113">
        <v>0</v>
      </c>
      <c r="F48" s="113">
        <v>1</v>
      </c>
      <c r="G48" s="22">
        <v>1</v>
      </c>
      <c r="H48" s="22"/>
      <c r="I48" s="9">
        <v>0</v>
      </c>
      <c r="J48" s="113"/>
      <c r="K48" s="113">
        <v>0</v>
      </c>
      <c r="L48" s="113">
        <v>0</v>
      </c>
    </row>
    <row r="49" spans="1:14">
      <c r="A49" s="2" t="s">
        <v>122</v>
      </c>
      <c r="B49" s="2" t="s">
        <v>262</v>
      </c>
      <c r="C49" s="17">
        <v>351</v>
      </c>
      <c r="D49" s="113">
        <v>350</v>
      </c>
      <c r="E49" s="113">
        <v>1</v>
      </c>
      <c r="F49" s="113">
        <v>0</v>
      </c>
      <c r="G49" s="22">
        <v>1</v>
      </c>
      <c r="H49" s="22"/>
      <c r="I49" s="9">
        <v>0</v>
      </c>
      <c r="J49" s="113"/>
      <c r="K49" s="113">
        <v>0</v>
      </c>
      <c r="L49" s="113">
        <v>0</v>
      </c>
    </row>
    <row r="50" spans="1:14">
      <c r="A50" s="2" t="s">
        <v>128</v>
      </c>
      <c r="B50" s="2" t="s">
        <v>129</v>
      </c>
      <c r="C50" s="17">
        <v>910</v>
      </c>
      <c r="D50" s="113">
        <v>350</v>
      </c>
      <c r="E50" s="113">
        <v>1</v>
      </c>
      <c r="F50" s="113">
        <v>1</v>
      </c>
      <c r="G50" s="22">
        <v>2</v>
      </c>
      <c r="H50" s="22"/>
      <c r="I50" s="9">
        <v>1</v>
      </c>
      <c r="J50" s="113">
        <v>7</v>
      </c>
      <c r="K50" s="113">
        <v>1</v>
      </c>
      <c r="L50" s="113">
        <v>0</v>
      </c>
    </row>
    <row r="51" spans="1:14">
      <c r="A51" s="2" t="s">
        <v>132</v>
      </c>
      <c r="B51" s="2" t="s">
        <v>133</v>
      </c>
      <c r="C51" s="17">
        <v>377</v>
      </c>
      <c r="D51" s="113">
        <v>350</v>
      </c>
      <c r="E51" s="113">
        <v>1</v>
      </c>
      <c r="F51" s="113">
        <v>0</v>
      </c>
      <c r="G51" s="22">
        <v>1</v>
      </c>
      <c r="H51" s="22"/>
      <c r="I51" s="9">
        <v>1</v>
      </c>
      <c r="J51" s="113">
        <v>4</v>
      </c>
      <c r="K51" s="113">
        <v>0</v>
      </c>
      <c r="L51" s="113">
        <v>1</v>
      </c>
    </row>
    <row r="52" spans="1:14">
      <c r="A52" s="2" t="s">
        <v>134</v>
      </c>
      <c r="B52" s="2" t="s">
        <v>135</v>
      </c>
      <c r="C52" s="17">
        <v>518</v>
      </c>
      <c r="D52" s="113">
        <v>350</v>
      </c>
      <c r="E52" s="113">
        <v>0</v>
      </c>
      <c r="F52" s="113">
        <v>1</v>
      </c>
      <c r="G52" s="22">
        <v>1</v>
      </c>
      <c r="H52" s="22"/>
      <c r="I52" s="9">
        <v>0</v>
      </c>
      <c r="J52" s="113"/>
      <c r="K52" s="113">
        <v>1</v>
      </c>
      <c r="L52" s="113">
        <v>1</v>
      </c>
    </row>
    <row r="53" spans="1:14">
      <c r="A53" s="2" t="s">
        <v>136</v>
      </c>
      <c r="B53" s="2" t="s">
        <v>263</v>
      </c>
      <c r="C53" s="6">
        <v>392</v>
      </c>
      <c r="D53" s="113">
        <v>350</v>
      </c>
      <c r="E53" s="113">
        <v>1</v>
      </c>
      <c r="F53" s="113">
        <v>0</v>
      </c>
      <c r="G53" s="22">
        <v>1</v>
      </c>
      <c r="H53" s="22"/>
      <c r="I53" s="9">
        <v>0</v>
      </c>
      <c r="J53" s="113"/>
      <c r="K53" s="113">
        <v>0</v>
      </c>
      <c r="L53" s="113">
        <v>2</v>
      </c>
    </row>
    <row r="54" spans="1:14">
      <c r="A54" s="13" t="s">
        <v>144</v>
      </c>
      <c r="B54" s="2" t="s">
        <v>145</v>
      </c>
      <c r="C54" s="6">
        <v>555</v>
      </c>
      <c r="D54" s="113">
        <v>350</v>
      </c>
      <c r="E54" s="113">
        <v>0</v>
      </c>
      <c r="F54" s="113">
        <v>1</v>
      </c>
      <c r="G54" s="22">
        <v>2</v>
      </c>
      <c r="H54" s="22"/>
      <c r="I54" s="9">
        <v>0</v>
      </c>
      <c r="J54" s="113"/>
      <c r="K54" s="113">
        <v>1</v>
      </c>
      <c r="L54" s="113">
        <v>1</v>
      </c>
    </row>
    <row r="55" spans="1:14">
      <c r="A55" s="2" t="s">
        <v>146</v>
      </c>
      <c r="B55" s="2" t="s">
        <v>147</v>
      </c>
      <c r="C55" s="6">
        <v>1014</v>
      </c>
      <c r="D55" s="113">
        <v>350</v>
      </c>
      <c r="E55" s="113">
        <v>1</v>
      </c>
      <c r="F55" s="113">
        <v>1</v>
      </c>
      <c r="G55" s="22">
        <v>2</v>
      </c>
      <c r="H55" s="22"/>
      <c r="I55" s="9">
        <v>0</v>
      </c>
      <c r="J55" s="113"/>
      <c r="K55" s="113">
        <v>0</v>
      </c>
      <c r="L55" s="113">
        <v>2</v>
      </c>
    </row>
    <row r="56" spans="1:14">
      <c r="A56" s="13" t="s">
        <v>148</v>
      </c>
      <c r="B56" s="2" t="s">
        <v>149</v>
      </c>
      <c r="C56" s="6">
        <v>312</v>
      </c>
      <c r="D56" s="113">
        <v>350</v>
      </c>
      <c r="E56" s="113">
        <v>0</v>
      </c>
      <c r="F56" s="113">
        <v>0</v>
      </c>
      <c r="G56" s="22">
        <v>1</v>
      </c>
      <c r="H56" s="22"/>
      <c r="I56" s="9">
        <v>0</v>
      </c>
      <c r="J56" s="113"/>
      <c r="K56" s="113">
        <v>1</v>
      </c>
      <c r="L56" s="113">
        <v>0</v>
      </c>
    </row>
    <row r="57" spans="1:14">
      <c r="A57" s="13" t="s">
        <v>150</v>
      </c>
      <c r="B57" s="2" t="s">
        <v>151</v>
      </c>
      <c r="C57" s="6">
        <v>493</v>
      </c>
      <c r="D57" s="113">
        <v>350</v>
      </c>
      <c r="E57" s="113">
        <v>1</v>
      </c>
      <c r="F57" s="113">
        <v>0</v>
      </c>
      <c r="G57" s="22">
        <v>1</v>
      </c>
      <c r="H57" s="22"/>
      <c r="I57" s="9">
        <v>0</v>
      </c>
      <c r="J57" s="113"/>
      <c r="K57" s="113">
        <v>1</v>
      </c>
      <c r="L57" s="113">
        <v>3</v>
      </c>
    </row>
    <row r="58" spans="1:14">
      <c r="A58" s="13" t="s">
        <v>152</v>
      </c>
      <c r="B58" s="2" t="s">
        <v>153</v>
      </c>
      <c r="C58" s="6">
        <v>20</v>
      </c>
      <c r="D58" s="113">
        <v>350</v>
      </c>
      <c r="E58" s="113">
        <v>0</v>
      </c>
      <c r="F58" s="113">
        <v>0</v>
      </c>
      <c r="G58" s="22">
        <v>0</v>
      </c>
      <c r="H58" s="22">
        <v>1</v>
      </c>
      <c r="I58" s="9">
        <v>0</v>
      </c>
      <c r="J58" s="113"/>
      <c r="K58" s="113">
        <v>0</v>
      </c>
      <c r="L58" s="113">
        <v>0</v>
      </c>
    </row>
    <row r="59" spans="1:14">
      <c r="A59" s="13" t="s">
        <v>154</v>
      </c>
      <c r="B59" s="2" t="s">
        <v>155</v>
      </c>
      <c r="C59" s="6">
        <v>22</v>
      </c>
      <c r="D59" s="113">
        <v>350</v>
      </c>
      <c r="E59" s="113">
        <v>0</v>
      </c>
      <c r="F59" s="113">
        <v>0</v>
      </c>
      <c r="G59" s="22">
        <v>0</v>
      </c>
      <c r="H59" s="22">
        <v>1</v>
      </c>
      <c r="I59" s="9">
        <v>0</v>
      </c>
      <c r="J59" s="113"/>
      <c r="K59" s="113">
        <v>0</v>
      </c>
      <c r="L59" s="113">
        <v>0</v>
      </c>
    </row>
    <row r="60" spans="1:14">
      <c r="A60" s="2"/>
      <c r="B60" s="24" t="s">
        <v>157</v>
      </c>
      <c r="C60" s="11"/>
      <c r="D60" s="113"/>
      <c r="E60" s="29"/>
      <c r="F60" s="29"/>
      <c r="G60" s="34"/>
      <c r="H60" s="34"/>
      <c r="I60" s="9"/>
      <c r="J60" s="113"/>
      <c r="K60" s="113"/>
      <c r="L60" s="113"/>
    </row>
    <row r="61" spans="1:14">
      <c r="A61" s="13" t="s">
        <v>156</v>
      </c>
      <c r="B61" s="2" t="s">
        <v>158</v>
      </c>
      <c r="C61" s="17">
        <v>860</v>
      </c>
      <c r="D61" s="113">
        <v>350</v>
      </c>
      <c r="E61" s="113">
        <v>0</v>
      </c>
      <c r="F61" s="113">
        <v>1</v>
      </c>
      <c r="G61" s="22">
        <v>2</v>
      </c>
      <c r="H61" s="22"/>
      <c r="I61" s="9">
        <v>1</v>
      </c>
      <c r="J61" s="113">
        <v>6</v>
      </c>
      <c r="K61" s="113">
        <v>1</v>
      </c>
      <c r="L61" s="113">
        <v>1</v>
      </c>
    </row>
    <row r="62" spans="1:14">
      <c r="A62" s="13" t="s">
        <v>161</v>
      </c>
      <c r="B62" s="2" t="s">
        <v>162</v>
      </c>
      <c r="C62" s="17">
        <v>589</v>
      </c>
      <c r="D62" s="113">
        <v>350</v>
      </c>
      <c r="E62" s="113">
        <v>1</v>
      </c>
      <c r="F62" s="113">
        <v>0</v>
      </c>
      <c r="G62" s="22">
        <v>2</v>
      </c>
      <c r="H62" s="22"/>
      <c r="I62" s="9">
        <v>1</v>
      </c>
      <c r="J62" s="113">
        <v>12</v>
      </c>
      <c r="K62" s="113">
        <v>0</v>
      </c>
      <c r="L62" s="113">
        <v>0</v>
      </c>
    </row>
    <row r="63" spans="1:14">
      <c r="A63" s="13" t="s">
        <v>163</v>
      </c>
      <c r="B63" s="2" t="s">
        <v>307</v>
      </c>
      <c r="C63" s="17">
        <v>1249</v>
      </c>
      <c r="D63" s="113">
        <v>350</v>
      </c>
      <c r="E63" s="113">
        <v>0</v>
      </c>
      <c r="F63" s="113">
        <v>2</v>
      </c>
      <c r="G63" s="22">
        <v>3</v>
      </c>
      <c r="H63" s="22"/>
      <c r="I63" s="9">
        <v>2</v>
      </c>
      <c r="J63" s="113" t="s">
        <v>308</v>
      </c>
      <c r="K63" s="113">
        <v>1</v>
      </c>
      <c r="L63" s="113">
        <v>4</v>
      </c>
      <c r="N63" t="s">
        <v>299</v>
      </c>
    </row>
    <row r="64" spans="1:14">
      <c r="A64" s="13"/>
      <c r="B64" s="7" t="s">
        <v>166</v>
      </c>
      <c r="C64" s="17"/>
      <c r="D64" s="113"/>
      <c r="E64" s="29"/>
      <c r="F64" s="29"/>
      <c r="G64" s="34"/>
      <c r="H64" s="34"/>
      <c r="I64" s="9"/>
      <c r="J64" s="113"/>
      <c r="K64" s="113"/>
      <c r="L64" s="113"/>
    </row>
    <row r="65" spans="1:12">
      <c r="A65" s="13" t="s">
        <v>165</v>
      </c>
      <c r="B65" s="2" t="s">
        <v>167</v>
      </c>
      <c r="C65" s="17">
        <v>1123</v>
      </c>
      <c r="D65" s="113">
        <v>350</v>
      </c>
      <c r="E65" s="113">
        <v>1</v>
      </c>
      <c r="F65" s="113">
        <v>1</v>
      </c>
      <c r="G65" s="22">
        <v>3</v>
      </c>
      <c r="H65" s="22"/>
      <c r="I65" s="9">
        <v>2</v>
      </c>
      <c r="J65" s="113" t="s">
        <v>309</v>
      </c>
      <c r="K65" s="113">
        <v>1</v>
      </c>
      <c r="L65" s="113">
        <v>4</v>
      </c>
    </row>
    <row r="66" spans="1:12">
      <c r="A66" s="2" t="s">
        <v>168</v>
      </c>
      <c r="B66" s="2" t="s">
        <v>310</v>
      </c>
      <c r="C66" s="17">
        <v>953</v>
      </c>
      <c r="D66" s="113">
        <v>350</v>
      </c>
      <c r="E66" s="113">
        <v>1</v>
      </c>
      <c r="F66" s="113">
        <v>1</v>
      </c>
      <c r="G66" s="22">
        <v>2</v>
      </c>
      <c r="H66" s="22"/>
      <c r="I66" s="9">
        <v>1</v>
      </c>
      <c r="J66" s="113">
        <v>3</v>
      </c>
      <c r="K66" s="113">
        <v>0</v>
      </c>
      <c r="L66" s="113">
        <v>1</v>
      </c>
    </row>
    <row r="67" spans="1:12">
      <c r="A67" s="2"/>
      <c r="B67" s="7" t="s">
        <v>171</v>
      </c>
      <c r="C67" s="17"/>
      <c r="D67" s="113"/>
      <c r="E67" s="29"/>
      <c r="F67" s="29"/>
      <c r="G67" s="34"/>
      <c r="H67" s="34"/>
      <c r="I67" s="9"/>
      <c r="J67" s="113"/>
      <c r="K67" s="113"/>
      <c r="L67" s="113"/>
    </row>
    <row r="68" spans="1:12">
      <c r="A68" s="13" t="s">
        <v>170</v>
      </c>
      <c r="B68" s="2" t="s">
        <v>172</v>
      </c>
      <c r="C68" s="17">
        <v>1094</v>
      </c>
      <c r="D68" s="113">
        <v>350</v>
      </c>
      <c r="E68" s="113">
        <v>1</v>
      </c>
      <c r="F68" s="113">
        <v>1</v>
      </c>
      <c r="G68" s="22">
        <v>3</v>
      </c>
      <c r="H68" s="22"/>
      <c r="I68" s="9">
        <v>1</v>
      </c>
      <c r="J68" s="29"/>
      <c r="K68" s="113">
        <v>1</v>
      </c>
      <c r="L68" s="113">
        <v>1</v>
      </c>
    </row>
    <row r="69" spans="1:12">
      <c r="A69" s="13" t="s">
        <v>173</v>
      </c>
      <c r="B69" s="2" t="s">
        <v>174</v>
      </c>
      <c r="C69" s="17">
        <v>2006</v>
      </c>
      <c r="D69" s="113">
        <v>350</v>
      </c>
      <c r="E69" s="113">
        <v>2</v>
      </c>
      <c r="F69" s="113">
        <v>2</v>
      </c>
      <c r="G69" s="22">
        <v>4</v>
      </c>
      <c r="H69" s="22"/>
      <c r="I69" s="9">
        <v>2</v>
      </c>
      <c r="J69" s="113" t="s">
        <v>309</v>
      </c>
      <c r="K69" s="113">
        <v>2</v>
      </c>
      <c r="L69" s="113">
        <v>2</v>
      </c>
    </row>
    <row r="70" spans="1:12">
      <c r="A70" s="13"/>
      <c r="B70" s="7" t="s">
        <v>176</v>
      </c>
      <c r="C70" s="17"/>
      <c r="D70" s="113"/>
      <c r="E70" s="29"/>
      <c r="F70" s="29"/>
      <c r="G70" s="34"/>
      <c r="H70" s="34"/>
      <c r="I70" s="9"/>
      <c r="J70" s="113"/>
      <c r="K70" s="113"/>
      <c r="L70" s="113"/>
    </row>
    <row r="71" spans="1:12">
      <c r="A71" s="13" t="s">
        <v>175</v>
      </c>
      <c r="B71" s="2" t="s">
        <v>264</v>
      </c>
      <c r="C71" s="17">
        <v>1377</v>
      </c>
      <c r="D71" s="113">
        <v>350</v>
      </c>
      <c r="E71" s="113">
        <v>1</v>
      </c>
      <c r="F71" s="113">
        <v>1</v>
      </c>
      <c r="G71" s="22">
        <v>3</v>
      </c>
      <c r="H71" s="22"/>
      <c r="I71" s="9">
        <v>1</v>
      </c>
      <c r="J71" s="113">
        <v>10</v>
      </c>
      <c r="K71" s="113">
        <v>1</v>
      </c>
      <c r="L71" s="113">
        <v>4</v>
      </c>
    </row>
    <row r="72" spans="1:12">
      <c r="A72" s="13"/>
      <c r="B72" s="7" t="s">
        <v>179</v>
      </c>
      <c r="C72" s="17"/>
      <c r="D72" s="113"/>
      <c r="E72" s="29"/>
      <c r="F72" s="29"/>
      <c r="G72" s="34"/>
      <c r="H72" s="34"/>
      <c r="I72" s="9"/>
      <c r="J72" s="113"/>
      <c r="K72" s="113"/>
      <c r="L72" s="113"/>
    </row>
    <row r="73" spans="1:12">
      <c r="A73" s="13" t="s">
        <v>178</v>
      </c>
      <c r="B73" s="2" t="s">
        <v>180</v>
      </c>
      <c r="C73" s="17">
        <v>867</v>
      </c>
      <c r="D73" s="113">
        <v>350</v>
      </c>
      <c r="E73" s="113">
        <v>1</v>
      </c>
      <c r="F73" s="113">
        <v>0</v>
      </c>
      <c r="G73" s="22">
        <v>2</v>
      </c>
      <c r="H73" s="22"/>
      <c r="I73" s="9">
        <v>1</v>
      </c>
      <c r="J73" s="113">
        <v>3</v>
      </c>
      <c r="K73" s="113">
        <v>0</v>
      </c>
      <c r="L73" s="113">
        <v>1</v>
      </c>
    </row>
    <row r="74" spans="1:12">
      <c r="A74" s="13" t="s">
        <v>181</v>
      </c>
      <c r="B74" s="2" t="s">
        <v>182</v>
      </c>
      <c r="C74" s="17">
        <v>1063</v>
      </c>
      <c r="D74" s="113">
        <v>350</v>
      </c>
      <c r="E74" s="113">
        <v>1</v>
      </c>
      <c r="F74" s="113">
        <v>1</v>
      </c>
      <c r="G74" s="22">
        <v>3</v>
      </c>
      <c r="H74" s="22"/>
      <c r="I74" s="9">
        <v>0</v>
      </c>
      <c r="J74" s="113"/>
      <c r="K74" s="113">
        <v>1</v>
      </c>
      <c r="L74" s="113">
        <v>0</v>
      </c>
    </row>
    <row r="75" spans="1:12">
      <c r="A75" s="13" t="s">
        <v>183</v>
      </c>
      <c r="B75" s="2" t="s">
        <v>184</v>
      </c>
      <c r="C75" s="17">
        <v>205</v>
      </c>
      <c r="D75" s="113">
        <v>350</v>
      </c>
      <c r="E75" s="113">
        <v>0</v>
      </c>
      <c r="F75" s="113">
        <v>0</v>
      </c>
      <c r="G75" s="22">
        <v>1</v>
      </c>
      <c r="H75" s="22"/>
      <c r="I75" s="9">
        <v>0</v>
      </c>
      <c r="J75" s="113"/>
      <c r="K75" s="113">
        <v>0</v>
      </c>
      <c r="L75" s="113">
        <v>1</v>
      </c>
    </row>
    <row r="76" spans="1:12">
      <c r="A76" s="13" t="s">
        <v>265</v>
      </c>
      <c r="B76" s="2" t="s">
        <v>266</v>
      </c>
      <c r="C76" s="17">
        <v>106</v>
      </c>
      <c r="D76" s="113">
        <v>350</v>
      </c>
      <c r="E76" s="113">
        <v>0</v>
      </c>
      <c r="F76" s="113">
        <v>0</v>
      </c>
      <c r="G76" s="22">
        <v>1</v>
      </c>
      <c r="H76" s="22"/>
      <c r="I76" s="9">
        <v>0</v>
      </c>
      <c r="J76" s="113"/>
      <c r="K76" s="113">
        <v>0</v>
      </c>
      <c r="L76" s="113">
        <v>0</v>
      </c>
    </row>
    <row r="77" spans="1:12">
      <c r="A77" s="13"/>
      <c r="B77" s="7" t="s">
        <v>186</v>
      </c>
      <c r="C77" s="17"/>
      <c r="D77" s="113"/>
      <c r="E77" s="29"/>
      <c r="F77" s="29"/>
      <c r="G77" s="34"/>
      <c r="H77" s="34"/>
      <c r="I77" s="9"/>
      <c r="J77" s="113"/>
      <c r="K77" s="113"/>
      <c r="L77" s="113"/>
    </row>
    <row r="78" spans="1:12">
      <c r="A78" s="13" t="s">
        <v>267</v>
      </c>
      <c r="B78" s="2" t="s">
        <v>196</v>
      </c>
      <c r="C78" s="17">
        <v>407</v>
      </c>
      <c r="D78" s="113">
        <v>350</v>
      </c>
      <c r="E78" s="113">
        <v>0</v>
      </c>
      <c r="F78" s="113">
        <v>1</v>
      </c>
      <c r="G78" s="22">
        <v>1</v>
      </c>
      <c r="H78" s="22"/>
      <c r="I78" s="9">
        <v>0</v>
      </c>
      <c r="J78" s="113"/>
      <c r="K78" s="113">
        <v>1</v>
      </c>
      <c r="L78" s="113">
        <v>0</v>
      </c>
    </row>
    <row r="79" spans="1:12">
      <c r="A79" s="13" t="s">
        <v>185</v>
      </c>
      <c r="B79" s="2" t="s">
        <v>187</v>
      </c>
      <c r="C79" s="17">
        <v>392</v>
      </c>
      <c r="D79" s="113">
        <v>350</v>
      </c>
      <c r="E79" s="113">
        <v>0</v>
      </c>
      <c r="F79" s="113">
        <v>1</v>
      </c>
      <c r="G79" s="22">
        <v>1</v>
      </c>
      <c r="H79" s="22"/>
      <c r="I79" s="9">
        <v>0</v>
      </c>
      <c r="J79" s="113"/>
      <c r="K79" s="113">
        <v>1</v>
      </c>
      <c r="L79" s="113">
        <v>0</v>
      </c>
    </row>
    <row r="80" spans="1:12">
      <c r="A80" s="13" t="s">
        <v>188</v>
      </c>
      <c r="B80" s="2" t="s">
        <v>189</v>
      </c>
      <c r="C80" s="17">
        <v>588</v>
      </c>
      <c r="D80" s="113">
        <v>350</v>
      </c>
      <c r="E80" s="113">
        <v>1</v>
      </c>
      <c r="F80" s="113">
        <v>0</v>
      </c>
      <c r="G80" s="22">
        <v>2</v>
      </c>
      <c r="H80" s="22"/>
      <c r="I80" s="9">
        <v>0</v>
      </c>
      <c r="J80" s="113"/>
      <c r="K80" s="113">
        <v>1</v>
      </c>
      <c r="L80" s="113">
        <v>1</v>
      </c>
    </row>
    <row r="81" spans="1:17">
      <c r="A81" s="13" t="s">
        <v>190</v>
      </c>
      <c r="B81" s="2" t="s">
        <v>191</v>
      </c>
      <c r="C81" s="17">
        <v>308</v>
      </c>
      <c r="D81" s="113">
        <v>350</v>
      </c>
      <c r="E81" s="113">
        <v>0</v>
      </c>
      <c r="F81" s="113">
        <v>0</v>
      </c>
      <c r="G81" s="22">
        <v>1</v>
      </c>
      <c r="H81" s="22"/>
      <c r="I81" s="9">
        <v>0</v>
      </c>
      <c r="J81" s="113"/>
      <c r="K81" s="113">
        <v>0</v>
      </c>
      <c r="L81" s="113">
        <v>0</v>
      </c>
    </row>
    <row r="82" spans="1:17">
      <c r="A82" s="13" t="s">
        <v>192</v>
      </c>
      <c r="B82" s="2" t="s">
        <v>93</v>
      </c>
      <c r="C82" s="6">
        <v>652</v>
      </c>
      <c r="D82" s="113">
        <v>350</v>
      </c>
      <c r="E82" s="113">
        <v>1</v>
      </c>
      <c r="F82" s="113">
        <v>0</v>
      </c>
      <c r="G82" s="22">
        <v>2</v>
      </c>
      <c r="H82" s="22"/>
      <c r="I82" s="9">
        <v>0</v>
      </c>
      <c r="J82" s="113"/>
      <c r="K82" s="113">
        <v>1</v>
      </c>
      <c r="L82" s="113">
        <v>3</v>
      </c>
    </row>
    <row r="83" spans="1:17">
      <c r="A83" s="13" t="s">
        <v>193</v>
      </c>
      <c r="B83" s="2" t="s">
        <v>194</v>
      </c>
      <c r="C83" s="6">
        <v>121</v>
      </c>
      <c r="D83" s="113">
        <v>350</v>
      </c>
      <c r="E83" s="113">
        <v>0</v>
      </c>
      <c r="F83" s="113">
        <v>0</v>
      </c>
      <c r="G83" s="22">
        <v>1</v>
      </c>
      <c r="H83" s="22"/>
      <c r="I83" s="9">
        <v>0</v>
      </c>
      <c r="J83" s="113"/>
      <c r="K83" s="113">
        <v>0</v>
      </c>
      <c r="L83" s="113">
        <v>1</v>
      </c>
    </row>
    <row r="84" spans="1:17">
      <c r="A84" s="13" t="s">
        <v>195</v>
      </c>
      <c r="B84" s="2" t="s">
        <v>282</v>
      </c>
      <c r="C84" s="6">
        <v>504</v>
      </c>
      <c r="D84" s="113">
        <v>350</v>
      </c>
      <c r="E84" s="113">
        <v>1</v>
      </c>
      <c r="F84" s="113">
        <v>0</v>
      </c>
      <c r="G84" s="22">
        <v>1</v>
      </c>
      <c r="H84" s="22"/>
      <c r="I84" s="9">
        <v>1</v>
      </c>
      <c r="J84" s="113">
        <v>6</v>
      </c>
      <c r="K84" s="113">
        <v>1</v>
      </c>
      <c r="L84" s="113">
        <v>1</v>
      </c>
    </row>
    <row r="85" spans="1:17">
      <c r="A85" s="13"/>
      <c r="B85" s="7" t="s">
        <v>198</v>
      </c>
      <c r="C85" s="6"/>
      <c r="D85" s="113"/>
      <c r="E85" s="29"/>
      <c r="F85" s="29"/>
      <c r="G85" s="34"/>
      <c r="H85" s="34"/>
      <c r="I85" s="9"/>
      <c r="J85" s="113"/>
      <c r="K85" s="113"/>
      <c r="L85" s="113"/>
    </row>
    <row r="86" spans="1:17">
      <c r="A86" s="13" t="s">
        <v>197</v>
      </c>
      <c r="B86" s="2" t="s">
        <v>199</v>
      </c>
      <c r="C86" s="17">
        <v>142</v>
      </c>
      <c r="D86" s="113">
        <v>350</v>
      </c>
      <c r="E86" s="113">
        <v>0</v>
      </c>
      <c r="F86" s="113">
        <v>0</v>
      </c>
      <c r="G86" s="22">
        <v>1</v>
      </c>
      <c r="H86" s="22"/>
      <c r="I86" s="9">
        <v>0</v>
      </c>
      <c r="J86" s="113"/>
      <c r="K86" s="113">
        <v>0</v>
      </c>
      <c r="L86" s="113">
        <v>0</v>
      </c>
    </row>
    <row r="87" spans="1:17">
      <c r="A87" s="13" t="s">
        <v>200</v>
      </c>
      <c r="B87" s="2" t="s">
        <v>201</v>
      </c>
      <c r="C87" s="17">
        <v>322</v>
      </c>
      <c r="D87" s="113">
        <v>350</v>
      </c>
      <c r="E87" s="113">
        <v>0</v>
      </c>
      <c r="F87" s="113">
        <v>0</v>
      </c>
      <c r="G87" s="22">
        <v>1</v>
      </c>
      <c r="H87" s="22"/>
      <c r="I87" s="9">
        <v>0</v>
      </c>
      <c r="J87" s="113"/>
      <c r="K87" s="113">
        <v>1</v>
      </c>
      <c r="L87" s="113">
        <v>0</v>
      </c>
    </row>
    <row r="88" spans="1:17">
      <c r="A88" s="13" t="s">
        <v>202</v>
      </c>
      <c r="B88" s="2" t="s">
        <v>203</v>
      </c>
      <c r="C88" s="17">
        <v>1911</v>
      </c>
      <c r="D88" s="113">
        <v>350</v>
      </c>
      <c r="E88" s="113">
        <v>1</v>
      </c>
      <c r="F88" s="113">
        <v>2</v>
      </c>
      <c r="G88" s="22">
        <v>4</v>
      </c>
      <c r="H88" s="22"/>
      <c r="I88" s="9">
        <v>2</v>
      </c>
      <c r="J88" s="113" t="s">
        <v>309</v>
      </c>
      <c r="K88" s="113">
        <v>2</v>
      </c>
      <c r="L88" s="113">
        <v>0</v>
      </c>
    </row>
    <row r="89" spans="1:17">
      <c r="A89" s="13" t="s">
        <v>204</v>
      </c>
      <c r="B89" s="2" t="s">
        <v>205</v>
      </c>
      <c r="C89" s="17">
        <v>279</v>
      </c>
      <c r="D89" s="113">
        <v>350</v>
      </c>
      <c r="E89" s="113">
        <v>0</v>
      </c>
      <c r="F89" s="113">
        <v>0</v>
      </c>
      <c r="G89" s="22">
        <v>1</v>
      </c>
      <c r="H89" s="22"/>
      <c r="I89" s="9">
        <v>0</v>
      </c>
      <c r="J89" s="113"/>
      <c r="K89" s="113">
        <v>0</v>
      </c>
      <c r="L89" s="113">
        <v>2</v>
      </c>
    </row>
    <row r="90" spans="1:17">
      <c r="A90" s="13" t="s">
        <v>206</v>
      </c>
      <c r="B90" s="2" t="s">
        <v>207</v>
      </c>
      <c r="C90" s="17">
        <v>761</v>
      </c>
      <c r="D90" s="113">
        <v>350</v>
      </c>
      <c r="E90" s="113">
        <v>0</v>
      </c>
      <c r="F90" s="113">
        <v>0</v>
      </c>
      <c r="G90" s="22">
        <v>2</v>
      </c>
      <c r="H90" s="22"/>
      <c r="I90" s="9">
        <v>1</v>
      </c>
      <c r="J90" s="113">
        <v>6</v>
      </c>
      <c r="K90" s="113">
        <v>1</v>
      </c>
      <c r="L90" s="113">
        <v>2</v>
      </c>
      <c r="N90" t="s">
        <v>311</v>
      </c>
    </row>
    <row r="91" spans="1:17">
      <c r="A91" s="13" t="s">
        <v>208</v>
      </c>
      <c r="B91" s="2" t="s">
        <v>312</v>
      </c>
      <c r="C91" s="17">
        <v>1229</v>
      </c>
      <c r="D91" s="113">
        <v>350</v>
      </c>
      <c r="E91" s="113">
        <v>1</v>
      </c>
      <c r="F91" s="113">
        <v>1</v>
      </c>
      <c r="G91" s="22">
        <v>3</v>
      </c>
      <c r="H91" s="22"/>
      <c r="I91" s="9">
        <v>1</v>
      </c>
      <c r="J91" s="113">
        <v>20</v>
      </c>
      <c r="K91" s="113">
        <v>2</v>
      </c>
      <c r="L91" s="113">
        <v>3</v>
      </c>
    </row>
    <row r="92" spans="1:17">
      <c r="A92" s="13" t="s">
        <v>210</v>
      </c>
      <c r="B92" s="2" t="s">
        <v>211</v>
      </c>
      <c r="C92" s="17">
        <v>96</v>
      </c>
      <c r="D92" s="113">
        <v>350</v>
      </c>
      <c r="E92" s="113">
        <v>0</v>
      </c>
      <c r="F92" s="113">
        <v>0</v>
      </c>
      <c r="G92" s="22">
        <v>1</v>
      </c>
      <c r="H92" s="22"/>
      <c r="I92" s="9">
        <v>1</v>
      </c>
      <c r="J92" s="113">
        <v>4</v>
      </c>
      <c r="K92" s="113">
        <v>0</v>
      </c>
      <c r="L92" s="113">
        <v>0</v>
      </c>
    </row>
    <row r="93" spans="1:17" s="99" customFormat="1" ht="15" thickBot="1">
      <c r="A93" s="19" t="s">
        <v>212</v>
      </c>
      <c r="B93" s="20" t="s">
        <v>213</v>
      </c>
      <c r="C93" s="21">
        <v>44</v>
      </c>
      <c r="D93" s="40">
        <v>350</v>
      </c>
      <c r="E93" s="3">
        <v>0</v>
      </c>
      <c r="F93" s="3">
        <v>0</v>
      </c>
      <c r="G93" s="40">
        <v>0</v>
      </c>
      <c r="H93" s="40">
        <v>1</v>
      </c>
      <c r="I93" s="4">
        <v>0</v>
      </c>
      <c r="J93" s="3"/>
      <c r="K93" s="3">
        <v>0</v>
      </c>
      <c r="L93" s="3">
        <v>0</v>
      </c>
      <c r="M93"/>
      <c r="N93"/>
      <c r="O93"/>
      <c r="P93"/>
      <c r="Q93"/>
    </row>
    <row r="94" spans="1:17">
      <c r="A94" s="13"/>
      <c r="B94" s="90" t="s">
        <v>269</v>
      </c>
      <c r="C94" s="18">
        <f>SUM(C4:C93)</f>
        <v>47520</v>
      </c>
      <c r="D94" s="22"/>
      <c r="E94" s="22">
        <f>SUM(E4:E93)</f>
        <v>41</v>
      </c>
      <c r="F94" s="22">
        <f>SUM(F4:F93)</f>
        <v>38</v>
      </c>
      <c r="G94" s="22">
        <f>SUM(G4:G93)</f>
        <v>124</v>
      </c>
      <c r="H94" s="22">
        <f>SUM(H4:H93)</f>
        <v>7</v>
      </c>
      <c r="I94" s="22">
        <f>SUM(I4:I93)</f>
        <v>36</v>
      </c>
      <c r="J94" s="22"/>
      <c r="K94" s="22">
        <f>SUM(K4:K93)</f>
        <v>43</v>
      </c>
      <c r="L94" s="22">
        <f>SUM(L4:L93)</f>
        <v>95</v>
      </c>
    </row>
  </sheetData>
  <mergeCells count="2">
    <mergeCell ref="E2:G2"/>
    <mergeCell ref="I2:L2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7"/>
  <sheetViews>
    <sheetView topLeftCell="A71" zoomScaleNormal="100" workbookViewId="0">
      <selection activeCell="D53" sqref="D53:E53"/>
    </sheetView>
  </sheetViews>
  <sheetFormatPr defaultRowHeight="14.45"/>
  <cols>
    <col min="2" max="2" width="27.85546875" customWidth="1"/>
    <col min="3" max="3" width="7.28515625" customWidth="1"/>
    <col min="4" max="4" width="12.85546875" bestFit="1" customWidth="1"/>
    <col min="5" max="5" width="6.7109375" style="95" customWidth="1"/>
    <col min="6" max="6" width="6.28515625" style="95" bestFit="1" customWidth="1"/>
    <col min="7" max="7" width="10" style="95" customWidth="1"/>
    <col min="8" max="8" width="7.28515625" customWidth="1"/>
    <col min="9" max="9" width="7.28515625" bestFit="1" customWidth="1"/>
    <col min="10" max="10" width="6.28515625" bestFit="1" customWidth="1"/>
    <col min="11" max="11" width="5.28515625" bestFit="1" customWidth="1"/>
  </cols>
  <sheetData>
    <row r="1" spans="1:12" ht="15.6">
      <c r="A1" s="8" t="s">
        <v>249</v>
      </c>
      <c r="B1" s="27"/>
      <c r="C1" s="8"/>
      <c r="D1" s="1"/>
      <c r="E1" s="62"/>
      <c r="F1" s="62"/>
      <c r="G1" s="62"/>
      <c r="H1" s="1"/>
      <c r="I1" s="1"/>
      <c r="J1" s="1"/>
      <c r="K1" s="1"/>
      <c r="L1" s="1"/>
    </row>
    <row r="2" spans="1:12">
      <c r="A2" s="2"/>
      <c r="B2" s="9">
        <v>2015</v>
      </c>
      <c r="C2" s="10" t="s">
        <v>0</v>
      </c>
      <c r="D2" s="9" t="s">
        <v>270</v>
      </c>
      <c r="E2" s="249" t="s">
        <v>314</v>
      </c>
      <c r="F2" s="252"/>
      <c r="G2" s="253"/>
      <c r="H2" s="254" t="s">
        <v>285</v>
      </c>
      <c r="I2" s="261"/>
      <c r="J2" s="261"/>
      <c r="K2" s="262"/>
    </row>
    <row r="3" spans="1:12" ht="15" thickBot="1">
      <c r="A3" s="2"/>
      <c r="B3" s="23" t="s">
        <v>26</v>
      </c>
      <c r="C3" s="11"/>
      <c r="D3" s="40" t="s">
        <v>272</v>
      </c>
      <c r="E3" s="96" t="s">
        <v>19</v>
      </c>
      <c r="F3" s="97" t="s">
        <v>20</v>
      </c>
      <c r="G3" s="98" t="s">
        <v>21</v>
      </c>
      <c r="H3" s="3" t="s">
        <v>19</v>
      </c>
      <c r="I3" s="4" t="s">
        <v>286</v>
      </c>
      <c r="J3" s="4" t="s">
        <v>20</v>
      </c>
      <c r="K3" s="5" t="s">
        <v>21</v>
      </c>
      <c r="L3" s="9"/>
    </row>
    <row r="4" spans="1:12">
      <c r="A4" s="13" t="s">
        <v>287</v>
      </c>
      <c r="B4" s="2" t="s">
        <v>315</v>
      </c>
      <c r="C4" s="14">
        <v>60</v>
      </c>
      <c r="D4" s="113">
        <v>250</v>
      </c>
      <c r="E4" s="229">
        <v>1</v>
      </c>
      <c r="F4" s="229">
        <v>0</v>
      </c>
      <c r="G4" s="229">
        <v>0</v>
      </c>
      <c r="H4" s="113">
        <v>0</v>
      </c>
      <c r="I4" s="113"/>
      <c r="J4" s="113">
        <v>0</v>
      </c>
      <c r="K4" s="113">
        <v>0</v>
      </c>
      <c r="L4" s="113"/>
    </row>
    <row r="5" spans="1:12">
      <c r="A5" s="2" t="s">
        <v>24</v>
      </c>
      <c r="B5" s="2" t="s">
        <v>27</v>
      </c>
      <c r="C5" s="6">
        <v>363</v>
      </c>
      <c r="D5" s="113">
        <v>250</v>
      </c>
      <c r="E5" s="229">
        <v>1</v>
      </c>
      <c r="F5" s="229">
        <v>0</v>
      </c>
      <c r="G5" s="229">
        <v>0</v>
      </c>
      <c r="H5" s="113">
        <v>0</v>
      </c>
      <c r="I5" s="113"/>
      <c r="J5" s="113">
        <v>0</v>
      </c>
      <c r="K5" s="113">
        <v>0</v>
      </c>
      <c r="L5" s="113"/>
    </row>
    <row r="6" spans="1:12">
      <c r="A6" s="2" t="s">
        <v>28</v>
      </c>
      <c r="B6" s="2" t="s">
        <v>29</v>
      </c>
      <c r="C6" s="6">
        <v>976</v>
      </c>
      <c r="D6" s="113">
        <v>250</v>
      </c>
      <c r="E6" s="229">
        <v>1</v>
      </c>
      <c r="F6" s="229">
        <v>1</v>
      </c>
      <c r="G6" s="229" t="s">
        <v>316</v>
      </c>
      <c r="H6" s="113">
        <v>1</v>
      </c>
      <c r="I6" s="113">
        <v>6</v>
      </c>
      <c r="J6" s="113">
        <v>1</v>
      </c>
      <c r="K6" s="113">
        <v>2</v>
      </c>
      <c r="L6" s="82"/>
    </row>
    <row r="7" spans="1:12">
      <c r="A7" s="2" t="s">
        <v>31</v>
      </c>
      <c r="B7" s="2" t="s">
        <v>33</v>
      </c>
      <c r="C7" s="6">
        <v>450</v>
      </c>
      <c r="D7" s="113">
        <v>250</v>
      </c>
      <c r="E7" s="229">
        <v>1</v>
      </c>
      <c r="F7" s="229">
        <v>0</v>
      </c>
      <c r="G7" s="229" t="s">
        <v>316</v>
      </c>
      <c r="H7" s="113">
        <v>0</v>
      </c>
      <c r="I7" s="113"/>
      <c r="J7" s="113">
        <v>0</v>
      </c>
      <c r="K7" s="113">
        <v>2</v>
      </c>
      <c r="L7" s="113"/>
    </row>
    <row r="8" spans="1:12">
      <c r="A8" s="2" t="s">
        <v>34</v>
      </c>
      <c r="B8" s="2" t="s">
        <v>317</v>
      </c>
      <c r="C8" s="6">
        <v>224</v>
      </c>
      <c r="D8" s="113">
        <v>250</v>
      </c>
      <c r="E8" s="229">
        <v>1</v>
      </c>
      <c r="F8" s="229">
        <v>0</v>
      </c>
      <c r="G8" s="229">
        <v>0</v>
      </c>
      <c r="H8" s="113">
        <v>0</v>
      </c>
      <c r="I8" s="113"/>
      <c r="J8" s="113">
        <v>0</v>
      </c>
      <c r="K8" s="113">
        <v>0</v>
      </c>
      <c r="L8" s="81"/>
    </row>
    <row r="9" spans="1:12">
      <c r="A9" s="2" t="s">
        <v>36</v>
      </c>
      <c r="B9" s="2" t="s">
        <v>252</v>
      </c>
      <c r="C9" s="6">
        <v>131</v>
      </c>
      <c r="D9" s="113">
        <v>250</v>
      </c>
      <c r="E9" s="229">
        <v>0</v>
      </c>
      <c r="F9" s="229">
        <v>0</v>
      </c>
      <c r="G9" s="229">
        <v>1</v>
      </c>
      <c r="H9" s="113">
        <v>0</v>
      </c>
      <c r="I9" s="113"/>
      <c r="J9" s="113">
        <v>0</v>
      </c>
      <c r="K9" s="113">
        <v>0</v>
      </c>
      <c r="L9" s="113"/>
    </row>
    <row r="10" spans="1:12">
      <c r="A10" s="2" t="s">
        <v>38</v>
      </c>
      <c r="B10" s="2" t="s">
        <v>318</v>
      </c>
      <c r="C10" s="6">
        <v>218</v>
      </c>
      <c r="D10" s="113">
        <v>250</v>
      </c>
      <c r="E10" s="229">
        <v>0</v>
      </c>
      <c r="F10" s="229">
        <v>1</v>
      </c>
      <c r="G10" s="229">
        <v>0</v>
      </c>
      <c r="H10" s="113">
        <v>0</v>
      </c>
      <c r="I10" s="113"/>
      <c r="J10" s="113">
        <v>0</v>
      </c>
      <c r="K10" s="113">
        <v>0</v>
      </c>
      <c r="L10" s="113"/>
    </row>
    <row r="11" spans="1:12">
      <c r="A11" s="2"/>
      <c r="B11" s="7" t="s">
        <v>41</v>
      </c>
      <c r="C11" s="6"/>
      <c r="D11" s="113"/>
      <c r="E11" s="29"/>
      <c r="F11" s="29"/>
      <c r="G11" s="29"/>
      <c r="H11" s="113"/>
      <c r="I11" s="113"/>
      <c r="J11" s="113"/>
      <c r="K11" s="113"/>
      <c r="L11" s="113"/>
    </row>
    <row r="12" spans="1:12">
      <c r="A12" s="2" t="s">
        <v>40</v>
      </c>
      <c r="B12" s="2" t="s">
        <v>42</v>
      </c>
      <c r="C12" s="6">
        <v>744</v>
      </c>
      <c r="D12" s="113">
        <v>200</v>
      </c>
      <c r="E12" s="229">
        <v>1</v>
      </c>
      <c r="F12" s="229">
        <v>1</v>
      </c>
      <c r="G12" s="229" t="s">
        <v>316</v>
      </c>
      <c r="H12" s="113">
        <v>1</v>
      </c>
      <c r="I12" s="113">
        <v>6</v>
      </c>
      <c r="J12" s="113">
        <v>0</v>
      </c>
      <c r="K12" s="113">
        <v>0</v>
      </c>
      <c r="L12" s="113"/>
    </row>
    <row r="13" spans="1:12">
      <c r="A13" s="2" t="s">
        <v>43</v>
      </c>
      <c r="B13" s="2" t="s">
        <v>44</v>
      </c>
      <c r="C13" s="6">
        <v>603</v>
      </c>
      <c r="D13" s="113">
        <v>200</v>
      </c>
      <c r="E13" s="229">
        <v>1</v>
      </c>
      <c r="F13" s="229">
        <v>1</v>
      </c>
      <c r="G13" s="229" t="s">
        <v>316</v>
      </c>
      <c r="H13" s="113">
        <v>0</v>
      </c>
      <c r="I13" s="113"/>
      <c r="J13" s="113">
        <v>1</v>
      </c>
      <c r="K13" s="113">
        <v>2</v>
      </c>
      <c r="L13" s="113"/>
    </row>
    <row r="14" spans="1:12">
      <c r="A14" s="2" t="s">
        <v>45</v>
      </c>
      <c r="B14" s="2" t="s">
        <v>47</v>
      </c>
      <c r="C14" s="6">
        <v>1559</v>
      </c>
      <c r="D14" s="113">
        <v>200</v>
      </c>
      <c r="E14" s="229">
        <v>2</v>
      </c>
      <c r="F14" s="229">
        <v>2</v>
      </c>
      <c r="G14" s="229" t="s">
        <v>316</v>
      </c>
      <c r="H14" s="113">
        <v>2</v>
      </c>
      <c r="I14" s="113" t="s">
        <v>289</v>
      </c>
      <c r="J14" s="113">
        <v>2</v>
      </c>
      <c r="K14" s="113">
        <v>2</v>
      </c>
      <c r="L14" s="82"/>
    </row>
    <row r="15" spans="1:12">
      <c r="A15" s="2" t="s">
        <v>48</v>
      </c>
      <c r="B15" s="2" t="s">
        <v>49</v>
      </c>
      <c r="C15" s="6">
        <v>1539</v>
      </c>
      <c r="D15" s="113">
        <v>200</v>
      </c>
      <c r="E15" s="229">
        <v>2</v>
      </c>
      <c r="F15" s="229">
        <v>2</v>
      </c>
      <c r="G15" s="229" t="s">
        <v>316</v>
      </c>
      <c r="H15" s="113">
        <v>2</v>
      </c>
      <c r="I15" s="113" t="s">
        <v>290</v>
      </c>
      <c r="J15" s="113">
        <v>2</v>
      </c>
      <c r="K15" s="113">
        <v>5</v>
      </c>
      <c r="L15" s="113"/>
    </row>
    <row r="16" spans="1:12">
      <c r="A16" s="2" t="s">
        <v>50</v>
      </c>
      <c r="B16" s="66" t="s">
        <v>291</v>
      </c>
      <c r="C16" s="17">
        <v>1513</v>
      </c>
      <c r="D16" s="113">
        <v>200</v>
      </c>
      <c r="E16" s="229">
        <v>2</v>
      </c>
      <c r="F16" s="229">
        <v>2</v>
      </c>
      <c r="G16" s="229" t="s">
        <v>316</v>
      </c>
      <c r="H16" s="113">
        <v>1</v>
      </c>
      <c r="I16" s="113">
        <v>6</v>
      </c>
      <c r="J16" s="113">
        <v>2</v>
      </c>
      <c r="K16" s="113">
        <v>4</v>
      </c>
      <c r="L16" s="80"/>
    </row>
    <row r="17" spans="1:12">
      <c r="A17" s="2" t="s">
        <v>274</v>
      </c>
      <c r="B17" s="2" t="s">
        <v>275</v>
      </c>
      <c r="C17" s="6">
        <v>327</v>
      </c>
      <c r="D17" s="113">
        <v>200</v>
      </c>
      <c r="E17" s="229">
        <v>0</v>
      </c>
      <c r="F17" s="229">
        <v>1</v>
      </c>
      <c r="G17" s="229" t="s">
        <v>316</v>
      </c>
      <c r="H17" s="113">
        <v>0</v>
      </c>
      <c r="I17" s="113"/>
      <c r="J17" s="113">
        <v>0</v>
      </c>
      <c r="K17" s="113">
        <v>1</v>
      </c>
      <c r="L17" s="113"/>
    </row>
    <row r="18" spans="1:12">
      <c r="A18" s="2" t="s">
        <v>292</v>
      </c>
      <c r="B18" s="2" t="s">
        <v>319</v>
      </c>
      <c r="C18" s="6">
        <v>86</v>
      </c>
      <c r="D18" s="113">
        <v>200</v>
      </c>
      <c r="E18" s="229">
        <v>0</v>
      </c>
      <c r="F18" s="229">
        <v>1</v>
      </c>
      <c r="G18" s="229">
        <v>0</v>
      </c>
      <c r="H18" s="113">
        <v>0</v>
      </c>
      <c r="I18" s="113"/>
      <c r="J18" s="113">
        <v>0</v>
      </c>
      <c r="K18" s="113">
        <v>0</v>
      </c>
      <c r="L18" s="113"/>
    </row>
    <row r="19" spans="1:12">
      <c r="A19" s="2" t="s">
        <v>294</v>
      </c>
      <c r="B19" s="2" t="s">
        <v>295</v>
      </c>
      <c r="C19" s="6">
        <v>19</v>
      </c>
      <c r="D19" s="113">
        <v>200</v>
      </c>
      <c r="E19" s="229">
        <v>0</v>
      </c>
      <c r="F19" s="229">
        <v>0</v>
      </c>
      <c r="G19" s="229">
        <v>1</v>
      </c>
      <c r="H19" s="113">
        <v>0</v>
      </c>
      <c r="I19" s="113"/>
      <c r="J19" s="113">
        <v>0</v>
      </c>
      <c r="K19" s="113">
        <v>0</v>
      </c>
      <c r="L19" s="113"/>
    </row>
    <row r="20" spans="1:12">
      <c r="A20" s="2"/>
      <c r="B20" s="7" t="s">
        <v>56</v>
      </c>
      <c r="C20" s="6"/>
      <c r="D20" s="113"/>
      <c r="E20" s="29"/>
      <c r="F20" s="29"/>
      <c r="G20" s="29"/>
      <c r="H20" s="113"/>
      <c r="I20" s="113"/>
      <c r="J20" s="113"/>
      <c r="K20" s="113"/>
      <c r="L20" s="113"/>
    </row>
    <row r="21" spans="1:12">
      <c r="A21" s="2" t="s">
        <v>55</v>
      </c>
      <c r="B21" s="2" t="s">
        <v>57</v>
      </c>
      <c r="C21" s="6">
        <v>320</v>
      </c>
      <c r="D21" s="113">
        <v>200</v>
      </c>
      <c r="E21" s="229">
        <v>1</v>
      </c>
      <c r="F21" s="229">
        <v>0</v>
      </c>
      <c r="G21" s="229" t="s">
        <v>316</v>
      </c>
      <c r="H21" s="113">
        <v>0</v>
      </c>
      <c r="I21" s="113"/>
      <c r="J21" s="113">
        <v>1</v>
      </c>
      <c r="K21" s="113">
        <v>0</v>
      </c>
      <c r="L21" s="113"/>
    </row>
    <row r="22" spans="1:12">
      <c r="A22" s="2" t="s">
        <v>58</v>
      </c>
      <c r="B22" s="2" t="s">
        <v>320</v>
      </c>
      <c r="C22" s="6">
        <v>962</v>
      </c>
      <c r="D22" s="113">
        <v>200</v>
      </c>
      <c r="E22" s="229">
        <v>1</v>
      </c>
      <c r="F22" s="229">
        <v>2</v>
      </c>
      <c r="G22" s="229" t="s">
        <v>316</v>
      </c>
      <c r="H22" s="113">
        <v>2</v>
      </c>
      <c r="I22" s="113" t="s">
        <v>296</v>
      </c>
      <c r="J22" s="113">
        <v>0</v>
      </c>
      <c r="K22" s="113">
        <v>1</v>
      </c>
      <c r="L22" s="82"/>
    </row>
    <row r="23" spans="1:12">
      <c r="A23" s="2" t="s">
        <v>321</v>
      </c>
      <c r="B23" s="2" t="s">
        <v>322</v>
      </c>
      <c r="C23" s="6">
        <v>260</v>
      </c>
      <c r="D23" s="113">
        <v>200</v>
      </c>
      <c r="E23" s="229">
        <v>0</v>
      </c>
      <c r="F23" s="229">
        <v>1</v>
      </c>
      <c r="G23" s="229">
        <v>0</v>
      </c>
      <c r="H23" s="113">
        <v>1</v>
      </c>
      <c r="I23" s="229">
        <v>0</v>
      </c>
      <c r="J23" s="113">
        <v>0</v>
      </c>
      <c r="K23" s="113">
        <v>0</v>
      </c>
      <c r="L23" s="113"/>
    </row>
    <row r="24" spans="1:12">
      <c r="A24" s="2" t="s">
        <v>60</v>
      </c>
      <c r="B24" s="2" t="s">
        <v>245</v>
      </c>
      <c r="C24" s="6">
        <v>201</v>
      </c>
      <c r="D24" s="113">
        <v>200</v>
      </c>
      <c r="E24" s="229">
        <v>1</v>
      </c>
      <c r="F24" s="229">
        <v>0</v>
      </c>
      <c r="G24" s="229">
        <v>0</v>
      </c>
      <c r="H24" s="113">
        <v>0</v>
      </c>
      <c r="I24" s="113"/>
      <c r="J24" s="113">
        <v>1</v>
      </c>
      <c r="K24" s="113">
        <v>0</v>
      </c>
      <c r="L24" s="113"/>
    </row>
    <row r="25" spans="1:12">
      <c r="A25" s="2" t="s">
        <v>62</v>
      </c>
      <c r="B25" s="2" t="s">
        <v>323</v>
      </c>
      <c r="C25" s="6">
        <v>180</v>
      </c>
      <c r="D25" s="113">
        <v>200</v>
      </c>
      <c r="E25" s="229">
        <v>0</v>
      </c>
      <c r="F25" s="229">
        <v>1</v>
      </c>
      <c r="G25" s="229">
        <v>0</v>
      </c>
      <c r="H25" s="113">
        <v>0</v>
      </c>
      <c r="I25" s="113"/>
      <c r="J25" s="113">
        <v>0</v>
      </c>
      <c r="K25" s="113">
        <v>0</v>
      </c>
      <c r="L25" s="113"/>
    </row>
    <row r="26" spans="1:12">
      <c r="A26" s="2" t="s">
        <v>64</v>
      </c>
      <c r="B26" s="2" t="s">
        <v>65</v>
      </c>
      <c r="C26" s="6">
        <v>381</v>
      </c>
      <c r="D26" s="113">
        <v>200</v>
      </c>
      <c r="E26" s="229">
        <v>0</v>
      </c>
      <c r="F26" s="229">
        <v>1</v>
      </c>
      <c r="G26" s="229" t="s">
        <v>316</v>
      </c>
      <c r="H26" s="113">
        <v>1</v>
      </c>
      <c r="I26" s="113">
        <v>6</v>
      </c>
      <c r="J26" s="113">
        <v>0</v>
      </c>
      <c r="K26" s="113">
        <v>0</v>
      </c>
      <c r="L26" s="113"/>
    </row>
    <row r="27" spans="1:12">
      <c r="A27" s="2" t="s">
        <v>66</v>
      </c>
      <c r="B27" s="2" t="s">
        <v>67</v>
      </c>
      <c r="C27" s="6">
        <v>367</v>
      </c>
      <c r="D27" s="113">
        <v>200</v>
      </c>
      <c r="E27" s="229">
        <v>1</v>
      </c>
      <c r="F27" s="229">
        <v>0</v>
      </c>
      <c r="G27" s="229" t="s">
        <v>316</v>
      </c>
      <c r="H27" s="113">
        <v>0</v>
      </c>
      <c r="I27" s="113"/>
      <c r="J27" s="113">
        <v>1</v>
      </c>
      <c r="K27" s="113">
        <v>2</v>
      </c>
      <c r="L27" s="113"/>
    </row>
    <row r="28" spans="1:12">
      <c r="A28" s="2" t="s">
        <v>68</v>
      </c>
      <c r="B28" s="2" t="s">
        <v>69</v>
      </c>
      <c r="C28" s="17">
        <v>584</v>
      </c>
      <c r="D28" s="113">
        <v>200</v>
      </c>
      <c r="E28" s="229">
        <v>1</v>
      </c>
      <c r="F28" s="229">
        <v>1</v>
      </c>
      <c r="G28" s="229" t="s">
        <v>316</v>
      </c>
      <c r="H28" s="113">
        <v>1</v>
      </c>
      <c r="I28" s="113">
        <v>6</v>
      </c>
      <c r="J28" s="113">
        <v>1</v>
      </c>
      <c r="K28" s="113">
        <v>1</v>
      </c>
      <c r="L28" s="113"/>
    </row>
    <row r="29" spans="1:12">
      <c r="A29" s="2"/>
      <c r="B29" s="7" t="s">
        <v>75</v>
      </c>
      <c r="C29" s="17"/>
      <c r="D29" s="113"/>
      <c r="E29" s="29"/>
      <c r="F29" s="29"/>
      <c r="G29" s="29"/>
      <c r="H29" s="113"/>
      <c r="I29" s="113"/>
      <c r="J29" s="113"/>
      <c r="K29" s="113"/>
      <c r="L29" s="113"/>
    </row>
    <row r="30" spans="1:12">
      <c r="A30" s="2" t="s">
        <v>74</v>
      </c>
      <c r="B30" s="2" t="s">
        <v>298</v>
      </c>
      <c r="C30" s="17">
        <v>956</v>
      </c>
      <c r="D30" s="113">
        <v>150</v>
      </c>
      <c r="E30" s="113">
        <v>2</v>
      </c>
      <c r="F30" s="113">
        <v>1</v>
      </c>
      <c r="G30" s="113" t="s">
        <v>316</v>
      </c>
      <c r="H30" s="113">
        <v>0</v>
      </c>
      <c r="I30" s="113"/>
      <c r="J30" s="113">
        <v>3</v>
      </c>
      <c r="K30" s="113">
        <v>2</v>
      </c>
      <c r="L30" s="113"/>
    </row>
    <row r="31" spans="1:12">
      <c r="A31" s="2" t="s">
        <v>78</v>
      </c>
      <c r="B31" s="2" t="s">
        <v>79</v>
      </c>
      <c r="C31" s="17">
        <v>1283</v>
      </c>
      <c r="D31" s="113">
        <v>150</v>
      </c>
      <c r="E31" s="113">
        <v>2</v>
      </c>
      <c r="F31" s="113">
        <v>3</v>
      </c>
      <c r="G31" s="113" t="s">
        <v>316</v>
      </c>
      <c r="H31" s="113">
        <v>1</v>
      </c>
      <c r="I31" s="113">
        <v>6</v>
      </c>
      <c r="J31" s="113">
        <v>1</v>
      </c>
      <c r="K31" s="113">
        <v>6</v>
      </c>
      <c r="L31" s="82"/>
    </row>
    <row r="32" spans="1:12">
      <c r="A32" s="2" t="s">
        <v>80</v>
      </c>
      <c r="B32" s="2" t="s">
        <v>81</v>
      </c>
      <c r="C32" s="17">
        <v>848</v>
      </c>
      <c r="D32" s="113">
        <v>150</v>
      </c>
      <c r="E32" s="113">
        <v>1</v>
      </c>
      <c r="F32" s="113">
        <v>2</v>
      </c>
      <c r="G32" s="113" t="s">
        <v>316</v>
      </c>
      <c r="H32" s="113">
        <v>1</v>
      </c>
      <c r="I32" s="113">
        <v>17</v>
      </c>
      <c r="J32" s="113">
        <v>1</v>
      </c>
      <c r="K32" s="113">
        <v>1</v>
      </c>
      <c r="L32" s="113"/>
    </row>
    <row r="33" spans="1:12">
      <c r="A33" s="13" t="s">
        <v>82</v>
      </c>
      <c r="B33" s="2" t="s">
        <v>324</v>
      </c>
      <c r="C33" s="17">
        <v>98</v>
      </c>
      <c r="D33" s="113">
        <v>150</v>
      </c>
      <c r="E33" s="113">
        <v>0</v>
      </c>
      <c r="F33" s="113">
        <v>0</v>
      </c>
      <c r="G33" s="113">
        <v>1</v>
      </c>
      <c r="H33" s="113">
        <v>0</v>
      </c>
      <c r="I33" s="113"/>
      <c r="J33" s="113">
        <v>0</v>
      </c>
      <c r="K33" s="113">
        <v>0</v>
      </c>
      <c r="L33" s="113"/>
    </row>
    <row r="34" spans="1:12">
      <c r="A34" s="2" t="s">
        <v>84</v>
      </c>
      <c r="B34" s="2" t="s">
        <v>258</v>
      </c>
      <c r="C34" s="17">
        <v>1048</v>
      </c>
      <c r="D34" s="113">
        <v>150</v>
      </c>
      <c r="E34" s="113">
        <v>2</v>
      </c>
      <c r="F34" s="113">
        <v>2</v>
      </c>
      <c r="G34" s="113" t="s">
        <v>316</v>
      </c>
      <c r="H34" s="113">
        <v>1</v>
      </c>
      <c r="I34" s="113">
        <v>9</v>
      </c>
      <c r="J34" s="113">
        <v>1</v>
      </c>
      <c r="K34" s="113">
        <v>2</v>
      </c>
      <c r="L34" s="113"/>
    </row>
    <row r="35" spans="1:12">
      <c r="A35" s="2" t="s">
        <v>88</v>
      </c>
      <c r="B35" s="2" t="s">
        <v>89</v>
      </c>
      <c r="C35" s="17">
        <v>617</v>
      </c>
      <c r="D35" s="113">
        <v>150</v>
      </c>
      <c r="E35" s="113">
        <v>1</v>
      </c>
      <c r="F35" s="113">
        <v>1</v>
      </c>
      <c r="G35" s="113" t="s">
        <v>316</v>
      </c>
      <c r="H35" s="113">
        <v>1</v>
      </c>
      <c r="I35" s="113">
        <v>8</v>
      </c>
      <c r="J35" s="113">
        <v>1</v>
      </c>
      <c r="K35" s="113">
        <v>2</v>
      </c>
      <c r="L35" s="113"/>
    </row>
    <row r="36" spans="1:12">
      <c r="A36" s="2" t="s">
        <v>90</v>
      </c>
      <c r="B36" s="2" t="s">
        <v>300</v>
      </c>
      <c r="C36" s="17">
        <v>305</v>
      </c>
      <c r="D36" s="113">
        <v>150</v>
      </c>
      <c r="E36" s="113">
        <v>1</v>
      </c>
      <c r="F36" s="113">
        <v>0</v>
      </c>
      <c r="G36" s="113" t="s">
        <v>316</v>
      </c>
      <c r="H36" s="113">
        <v>0</v>
      </c>
      <c r="I36" s="113"/>
      <c r="J36" s="113">
        <v>0</v>
      </c>
      <c r="K36" s="113">
        <v>1</v>
      </c>
      <c r="L36" s="113"/>
    </row>
    <row r="37" spans="1:12">
      <c r="A37" s="2" t="s">
        <v>92</v>
      </c>
      <c r="B37" s="2" t="s">
        <v>49</v>
      </c>
      <c r="C37" s="17">
        <v>253</v>
      </c>
      <c r="D37" s="113">
        <v>150</v>
      </c>
      <c r="E37" s="113">
        <v>0</v>
      </c>
      <c r="F37" s="113">
        <v>1</v>
      </c>
      <c r="G37" s="113" t="s">
        <v>316</v>
      </c>
      <c r="H37" s="113">
        <v>0</v>
      </c>
      <c r="I37" s="113"/>
      <c r="J37" s="113">
        <v>0</v>
      </c>
      <c r="K37" s="113">
        <v>0</v>
      </c>
      <c r="L37" s="113"/>
    </row>
    <row r="38" spans="1:12">
      <c r="A38" s="2" t="s">
        <v>301</v>
      </c>
      <c r="B38" s="2" t="s">
        <v>302</v>
      </c>
      <c r="C38" s="17">
        <v>12</v>
      </c>
      <c r="D38" s="113">
        <v>150</v>
      </c>
      <c r="E38" s="113">
        <v>0</v>
      </c>
      <c r="F38" s="113">
        <v>0</v>
      </c>
      <c r="G38" s="113">
        <v>1</v>
      </c>
      <c r="H38" s="113">
        <v>0</v>
      </c>
      <c r="I38" s="113"/>
      <c r="J38" s="113">
        <v>0</v>
      </c>
      <c r="K38" s="113">
        <v>0</v>
      </c>
      <c r="L38" s="113"/>
    </row>
    <row r="39" spans="1:12">
      <c r="A39" s="2"/>
      <c r="B39" s="7" t="s">
        <v>95</v>
      </c>
      <c r="C39" s="17"/>
      <c r="D39" s="113"/>
      <c r="E39" s="29"/>
      <c r="F39" s="29"/>
      <c r="G39" s="29"/>
      <c r="H39" s="113"/>
      <c r="I39" s="113"/>
      <c r="J39" s="113"/>
      <c r="K39" s="113"/>
      <c r="L39" s="113"/>
    </row>
    <row r="40" spans="1:12">
      <c r="A40" s="2" t="s">
        <v>94</v>
      </c>
      <c r="B40" s="2" t="s">
        <v>96</v>
      </c>
      <c r="C40" s="17">
        <v>1675</v>
      </c>
      <c r="D40" s="113">
        <v>200</v>
      </c>
      <c r="E40" s="113">
        <v>2</v>
      </c>
      <c r="F40" s="113">
        <v>2</v>
      </c>
      <c r="G40" s="113" t="s">
        <v>316</v>
      </c>
      <c r="H40" s="113">
        <v>2</v>
      </c>
      <c r="I40" s="113" t="s">
        <v>303</v>
      </c>
      <c r="J40" s="113">
        <v>2</v>
      </c>
      <c r="K40" s="113">
        <v>4</v>
      </c>
      <c r="L40" s="113"/>
    </row>
    <row r="41" spans="1:12">
      <c r="A41" s="2" t="s">
        <v>97</v>
      </c>
      <c r="B41" s="2" t="s">
        <v>98</v>
      </c>
      <c r="C41" s="17">
        <v>533</v>
      </c>
      <c r="D41" s="113">
        <v>200</v>
      </c>
      <c r="E41" s="113">
        <v>1</v>
      </c>
      <c r="F41" s="113">
        <v>1</v>
      </c>
      <c r="G41" s="113" t="s">
        <v>316</v>
      </c>
      <c r="H41" s="113">
        <v>0</v>
      </c>
      <c r="I41" s="113"/>
      <c r="J41" s="113">
        <v>1</v>
      </c>
      <c r="K41" s="113">
        <v>3</v>
      </c>
      <c r="L41" s="82"/>
    </row>
    <row r="42" spans="1:12">
      <c r="A42" s="2" t="s">
        <v>103</v>
      </c>
      <c r="B42" s="2" t="s">
        <v>304</v>
      </c>
      <c r="C42" s="17">
        <v>818</v>
      </c>
      <c r="D42" s="113">
        <v>200</v>
      </c>
      <c r="E42" s="113">
        <v>1</v>
      </c>
      <c r="F42" s="113">
        <v>1</v>
      </c>
      <c r="G42" s="113" t="s">
        <v>316</v>
      </c>
      <c r="H42" s="113">
        <v>0</v>
      </c>
      <c r="I42" s="113"/>
      <c r="J42" s="113">
        <v>1</v>
      </c>
      <c r="K42" s="113">
        <v>1</v>
      </c>
      <c r="L42" s="113"/>
    </row>
    <row r="43" spans="1:12">
      <c r="A43" s="2" t="s">
        <v>105</v>
      </c>
      <c r="B43" s="2" t="s">
        <v>106</v>
      </c>
      <c r="C43" s="17">
        <v>579</v>
      </c>
      <c r="D43" s="113">
        <v>200</v>
      </c>
      <c r="E43" s="113">
        <v>1</v>
      </c>
      <c r="F43" s="113">
        <v>1</v>
      </c>
      <c r="G43" s="113" t="s">
        <v>316</v>
      </c>
      <c r="H43" s="113">
        <v>0</v>
      </c>
      <c r="I43" s="113"/>
      <c r="J43" s="113">
        <v>1</v>
      </c>
      <c r="K43" s="113">
        <v>3</v>
      </c>
      <c r="L43" s="113"/>
    </row>
    <row r="44" spans="1:12">
      <c r="A44" s="2" t="s">
        <v>107</v>
      </c>
      <c r="B44" s="2" t="s">
        <v>325</v>
      </c>
      <c r="C44" s="17">
        <v>60</v>
      </c>
      <c r="D44" s="113">
        <v>200</v>
      </c>
      <c r="E44" s="113">
        <v>0</v>
      </c>
      <c r="F44" s="113">
        <v>1</v>
      </c>
      <c r="G44" s="113">
        <v>0</v>
      </c>
      <c r="H44" s="113">
        <v>0</v>
      </c>
      <c r="I44" s="113"/>
      <c r="J44" s="113">
        <v>0</v>
      </c>
      <c r="K44" s="113">
        <v>0</v>
      </c>
      <c r="L44" s="113"/>
    </row>
    <row r="45" spans="1:12">
      <c r="A45" s="2" t="s">
        <v>109</v>
      </c>
      <c r="B45" s="2" t="s">
        <v>110</v>
      </c>
      <c r="C45" s="17">
        <v>1033</v>
      </c>
      <c r="D45" s="113">
        <v>200</v>
      </c>
      <c r="E45" s="113">
        <v>1</v>
      </c>
      <c r="F45" s="113">
        <v>2</v>
      </c>
      <c r="G45" s="113" t="s">
        <v>316</v>
      </c>
      <c r="H45" s="113">
        <v>2</v>
      </c>
      <c r="I45" s="113" t="s">
        <v>305</v>
      </c>
      <c r="J45" s="113">
        <v>1</v>
      </c>
      <c r="K45" s="113">
        <v>4</v>
      </c>
      <c r="L45" s="113"/>
    </row>
    <row r="46" spans="1:12">
      <c r="A46" s="2" t="s">
        <v>230</v>
      </c>
      <c r="B46" s="2" t="s">
        <v>306</v>
      </c>
      <c r="C46" s="17">
        <v>262</v>
      </c>
      <c r="D46" s="113">
        <v>200</v>
      </c>
      <c r="E46" s="113">
        <v>1</v>
      </c>
      <c r="F46" s="113">
        <v>0</v>
      </c>
      <c r="G46" s="113">
        <v>0</v>
      </c>
      <c r="H46" s="113">
        <v>0</v>
      </c>
      <c r="I46" s="113"/>
      <c r="J46" s="113">
        <v>0</v>
      </c>
      <c r="K46" s="113">
        <v>2</v>
      </c>
      <c r="L46" s="113"/>
    </row>
    <row r="47" spans="1:12">
      <c r="A47" s="2" t="s">
        <v>113</v>
      </c>
      <c r="B47" s="2" t="s">
        <v>246</v>
      </c>
      <c r="C47" s="17">
        <v>516</v>
      </c>
      <c r="D47" s="113">
        <v>200</v>
      </c>
      <c r="E47" s="113">
        <v>1</v>
      </c>
      <c r="F47" s="113">
        <v>1</v>
      </c>
      <c r="G47" s="113" t="s">
        <v>316</v>
      </c>
      <c r="H47" s="113">
        <v>1</v>
      </c>
      <c r="I47" s="113">
        <v>14</v>
      </c>
      <c r="J47" s="113">
        <v>1</v>
      </c>
      <c r="K47" s="113">
        <v>0</v>
      </c>
      <c r="L47" s="113"/>
    </row>
    <row r="48" spans="1:12">
      <c r="A48" s="2"/>
      <c r="B48" s="7" t="s">
        <v>118</v>
      </c>
      <c r="C48" s="17"/>
      <c r="D48" s="113"/>
      <c r="E48" s="29"/>
      <c r="F48" s="29"/>
      <c r="G48" s="29"/>
      <c r="H48" s="113"/>
      <c r="I48" s="113"/>
      <c r="J48" s="113"/>
      <c r="K48" s="113"/>
      <c r="L48" s="113"/>
    </row>
    <row r="49" spans="1:13">
      <c r="A49" s="2" t="s">
        <v>117</v>
      </c>
      <c r="B49" s="2" t="s">
        <v>261</v>
      </c>
      <c r="C49" s="17">
        <v>254</v>
      </c>
      <c r="D49" s="113">
        <v>250</v>
      </c>
      <c r="E49" s="113">
        <v>1</v>
      </c>
      <c r="F49" s="113">
        <v>0</v>
      </c>
      <c r="G49" s="113">
        <v>0</v>
      </c>
      <c r="H49" s="113">
        <v>0</v>
      </c>
      <c r="I49" s="113"/>
      <c r="J49" s="113">
        <v>0</v>
      </c>
      <c r="K49" s="113">
        <v>0</v>
      </c>
      <c r="L49" s="113"/>
    </row>
    <row r="50" spans="1:13">
      <c r="A50" s="89">
        <v>42057</v>
      </c>
      <c r="B50" s="2" t="s">
        <v>326</v>
      </c>
      <c r="C50" s="17">
        <v>67</v>
      </c>
      <c r="D50" s="113">
        <v>250</v>
      </c>
      <c r="E50" s="113">
        <v>0</v>
      </c>
      <c r="F50" s="113">
        <v>0</v>
      </c>
      <c r="G50" s="113">
        <v>1</v>
      </c>
      <c r="H50" s="113">
        <v>0</v>
      </c>
      <c r="I50" s="113"/>
      <c r="J50" s="113">
        <v>0</v>
      </c>
      <c r="K50" s="113">
        <v>0</v>
      </c>
      <c r="L50" s="82"/>
      <c r="M50" s="2"/>
    </row>
    <row r="51" spans="1:13">
      <c r="A51" s="2" t="s">
        <v>122</v>
      </c>
      <c r="B51" s="2" t="s">
        <v>262</v>
      </c>
      <c r="C51" s="17">
        <v>351</v>
      </c>
      <c r="D51" s="113">
        <v>250</v>
      </c>
      <c r="E51" s="113">
        <v>0</v>
      </c>
      <c r="F51" s="113">
        <v>1</v>
      </c>
      <c r="G51" s="113">
        <v>0</v>
      </c>
      <c r="H51" s="113">
        <v>0</v>
      </c>
      <c r="I51" s="113"/>
      <c r="J51" s="113">
        <v>0</v>
      </c>
      <c r="K51" s="113">
        <v>0</v>
      </c>
      <c r="L51" s="113"/>
      <c r="M51" s="2"/>
    </row>
    <row r="52" spans="1:13">
      <c r="A52" s="2" t="s">
        <v>128</v>
      </c>
      <c r="B52" s="2" t="s">
        <v>129</v>
      </c>
      <c r="C52" s="17">
        <v>910</v>
      </c>
      <c r="D52" s="113">
        <v>250</v>
      </c>
      <c r="E52" s="113">
        <v>1</v>
      </c>
      <c r="F52" s="113">
        <v>1</v>
      </c>
      <c r="G52" s="113" t="s">
        <v>316</v>
      </c>
      <c r="H52" s="113">
        <v>1</v>
      </c>
      <c r="I52" s="113">
        <v>7</v>
      </c>
      <c r="J52" s="113">
        <v>1</v>
      </c>
      <c r="K52" s="113">
        <v>0</v>
      </c>
      <c r="L52" s="113"/>
      <c r="M52" s="2"/>
    </row>
    <row r="53" spans="1:13">
      <c r="A53" s="2" t="s">
        <v>132</v>
      </c>
      <c r="B53" s="2" t="s">
        <v>133</v>
      </c>
      <c r="C53" s="17">
        <v>377</v>
      </c>
      <c r="D53" s="113">
        <v>250</v>
      </c>
      <c r="E53" s="113">
        <v>0</v>
      </c>
      <c r="F53" s="113">
        <v>1</v>
      </c>
      <c r="G53" s="113" t="s">
        <v>316</v>
      </c>
      <c r="H53" s="113">
        <v>1</v>
      </c>
      <c r="I53" s="113">
        <v>4</v>
      </c>
      <c r="J53" s="113">
        <v>0</v>
      </c>
      <c r="K53" s="113">
        <v>1</v>
      </c>
      <c r="L53" s="113"/>
      <c r="M53" s="2"/>
    </row>
    <row r="54" spans="1:13">
      <c r="A54" s="2" t="s">
        <v>134</v>
      </c>
      <c r="B54" s="2" t="s">
        <v>135</v>
      </c>
      <c r="C54" s="17">
        <v>518</v>
      </c>
      <c r="D54" s="113">
        <v>250</v>
      </c>
      <c r="E54" s="113">
        <v>1</v>
      </c>
      <c r="F54" s="113">
        <v>0</v>
      </c>
      <c r="G54" s="113" t="s">
        <v>316</v>
      </c>
      <c r="H54" s="113">
        <v>0</v>
      </c>
      <c r="I54" s="113"/>
      <c r="J54" s="113">
        <v>1</v>
      </c>
      <c r="K54" s="113">
        <v>1</v>
      </c>
      <c r="L54" s="113"/>
      <c r="M54" s="2"/>
    </row>
    <row r="55" spans="1:13">
      <c r="A55" s="2" t="s">
        <v>136</v>
      </c>
      <c r="B55" s="2" t="s">
        <v>327</v>
      </c>
      <c r="C55" s="6">
        <v>392</v>
      </c>
      <c r="D55" s="113">
        <v>250</v>
      </c>
      <c r="E55" s="113">
        <v>0</v>
      </c>
      <c r="F55" s="113">
        <v>1</v>
      </c>
      <c r="G55" s="113" t="s">
        <v>316</v>
      </c>
      <c r="H55" s="113">
        <v>0</v>
      </c>
      <c r="I55" s="113"/>
      <c r="J55" s="113">
        <v>0</v>
      </c>
      <c r="K55" s="113">
        <v>2</v>
      </c>
      <c r="L55" s="113"/>
      <c r="M55" s="2"/>
    </row>
    <row r="56" spans="1:13">
      <c r="A56" s="13" t="s">
        <v>144</v>
      </c>
      <c r="B56" s="2" t="s">
        <v>145</v>
      </c>
      <c r="C56" s="6">
        <v>555</v>
      </c>
      <c r="D56" s="113">
        <v>250</v>
      </c>
      <c r="E56" s="113">
        <v>1</v>
      </c>
      <c r="F56" s="113">
        <v>0</v>
      </c>
      <c r="G56" s="113" t="s">
        <v>316</v>
      </c>
      <c r="H56" s="113">
        <v>0</v>
      </c>
      <c r="I56" s="113"/>
      <c r="J56" s="113">
        <v>1</v>
      </c>
      <c r="K56" s="113">
        <v>1</v>
      </c>
      <c r="L56" s="113"/>
      <c r="M56" s="2"/>
    </row>
    <row r="57" spans="1:13">
      <c r="A57" s="2" t="s">
        <v>146</v>
      </c>
      <c r="B57" s="2" t="s">
        <v>147</v>
      </c>
      <c r="C57" s="6">
        <v>1014</v>
      </c>
      <c r="D57" s="113">
        <v>250</v>
      </c>
      <c r="E57" s="113">
        <v>1</v>
      </c>
      <c r="F57" s="113">
        <v>1</v>
      </c>
      <c r="G57" s="113" t="s">
        <v>316</v>
      </c>
      <c r="H57" s="113">
        <v>0</v>
      </c>
      <c r="I57" s="113"/>
      <c r="J57" s="113">
        <v>0</v>
      </c>
      <c r="K57" s="113">
        <v>2</v>
      </c>
      <c r="L57" s="113"/>
      <c r="M57" s="2"/>
    </row>
    <row r="58" spans="1:13">
      <c r="A58" s="13" t="s">
        <v>148</v>
      </c>
      <c r="B58" s="2" t="s">
        <v>149</v>
      </c>
      <c r="C58" s="6">
        <v>304</v>
      </c>
      <c r="D58" s="113">
        <v>250</v>
      </c>
      <c r="E58" s="113">
        <v>1</v>
      </c>
      <c r="F58" s="113">
        <v>0</v>
      </c>
      <c r="G58" s="113">
        <v>0</v>
      </c>
      <c r="H58" s="113">
        <v>0</v>
      </c>
      <c r="I58" s="113"/>
      <c r="J58" s="113">
        <v>1</v>
      </c>
      <c r="K58" s="113">
        <v>0</v>
      </c>
      <c r="L58" s="113"/>
      <c r="M58" s="2"/>
    </row>
    <row r="59" spans="1:13">
      <c r="A59" s="13" t="s">
        <v>150</v>
      </c>
      <c r="B59" s="2" t="s">
        <v>151</v>
      </c>
      <c r="C59" s="6">
        <v>493</v>
      </c>
      <c r="D59" s="113">
        <v>250</v>
      </c>
      <c r="E59" s="113">
        <v>1</v>
      </c>
      <c r="F59" s="113">
        <v>1</v>
      </c>
      <c r="G59" s="113" t="s">
        <v>316</v>
      </c>
      <c r="H59" s="113">
        <v>0</v>
      </c>
      <c r="I59" s="113"/>
      <c r="J59" s="113">
        <v>1</v>
      </c>
      <c r="K59" s="113">
        <v>3</v>
      </c>
      <c r="L59" s="113"/>
      <c r="M59" s="2"/>
    </row>
    <row r="60" spans="1:13">
      <c r="A60" s="13" t="s">
        <v>152</v>
      </c>
      <c r="B60" s="2" t="s">
        <v>153</v>
      </c>
      <c r="C60" s="6">
        <v>20</v>
      </c>
      <c r="D60" s="113">
        <v>250</v>
      </c>
      <c r="E60" s="113">
        <v>0</v>
      </c>
      <c r="F60" s="113">
        <v>0</v>
      </c>
      <c r="G60" s="113">
        <v>1</v>
      </c>
      <c r="H60" s="113">
        <v>0</v>
      </c>
      <c r="I60" s="113"/>
      <c r="J60" s="113">
        <v>0</v>
      </c>
      <c r="K60" s="113">
        <v>0</v>
      </c>
      <c r="L60" s="113"/>
      <c r="M60" s="2"/>
    </row>
    <row r="61" spans="1:13">
      <c r="A61" s="13" t="s">
        <v>328</v>
      </c>
      <c r="B61" s="2" t="s">
        <v>329</v>
      </c>
      <c r="C61" s="6">
        <v>85</v>
      </c>
      <c r="D61" s="113">
        <v>250</v>
      </c>
      <c r="E61" s="113">
        <v>0</v>
      </c>
      <c r="F61" s="113">
        <v>0</v>
      </c>
      <c r="G61" s="113">
        <v>1</v>
      </c>
      <c r="H61" s="113">
        <v>0</v>
      </c>
      <c r="I61" s="113"/>
      <c r="J61" s="113">
        <v>0</v>
      </c>
      <c r="K61" s="113">
        <v>0</v>
      </c>
      <c r="L61" s="113"/>
      <c r="M61" s="2"/>
    </row>
    <row r="62" spans="1:13">
      <c r="A62" s="13" t="s">
        <v>154</v>
      </c>
      <c r="B62" s="2" t="s">
        <v>330</v>
      </c>
      <c r="C62" s="6">
        <v>22</v>
      </c>
      <c r="D62" s="113">
        <v>250</v>
      </c>
      <c r="E62" s="113">
        <v>0</v>
      </c>
      <c r="F62" s="113">
        <v>0</v>
      </c>
      <c r="G62" s="113">
        <v>1</v>
      </c>
      <c r="H62" s="113">
        <v>0</v>
      </c>
      <c r="I62" s="113"/>
      <c r="J62" s="113">
        <v>0</v>
      </c>
      <c r="K62" s="113">
        <v>0</v>
      </c>
      <c r="L62" s="113"/>
      <c r="M62" s="2"/>
    </row>
    <row r="63" spans="1:13">
      <c r="A63" s="2"/>
      <c r="B63" s="24" t="s">
        <v>157</v>
      </c>
      <c r="C63" s="11"/>
      <c r="D63" s="113"/>
      <c r="E63" s="29"/>
      <c r="F63" s="29"/>
      <c r="G63" s="29"/>
      <c r="H63" s="113"/>
      <c r="I63" s="113"/>
      <c r="J63" s="113"/>
      <c r="K63" s="113"/>
      <c r="L63" s="113"/>
      <c r="M63" s="2"/>
    </row>
    <row r="64" spans="1:13">
      <c r="A64" s="13" t="s">
        <v>156</v>
      </c>
      <c r="B64" s="2" t="s">
        <v>158</v>
      </c>
      <c r="C64" s="17">
        <v>860</v>
      </c>
      <c r="D64" s="113">
        <v>200</v>
      </c>
      <c r="E64" s="113">
        <v>1</v>
      </c>
      <c r="F64" s="113">
        <v>1</v>
      </c>
      <c r="G64" s="113" t="s">
        <v>316</v>
      </c>
      <c r="H64" s="113">
        <v>1</v>
      </c>
      <c r="I64" s="113">
        <v>6</v>
      </c>
      <c r="J64" s="113">
        <v>1</v>
      </c>
      <c r="K64" s="113">
        <v>1</v>
      </c>
      <c r="L64" s="113"/>
    </row>
    <row r="65" spans="1:12">
      <c r="A65" s="13" t="s">
        <v>161</v>
      </c>
      <c r="B65" s="2" t="s">
        <v>162</v>
      </c>
      <c r="C65" s="17">
        <v>589</v>
      </c>
      <c r="D65" s="113">
        <v>200</v>
      </c>
      <c r="E65" s="113">
        <v>1</v>
      </c>
      <c r="F65" s="113">
        <v>1</v>
      </c>
      <c r="G65" s="113" t="s">
        <v>316</v>
      </c>
      <c r="H65" s="113">
        <v>1</v>
      </c>
      <c r="I65" s="113">
        <v>12</v>
      </c>
      <c r="J65" s="113">
        <v>0</v>
      </c>
      <c r="K65" s="113">
        <v>0</v>
      </c>
      <c r="L65" s="82"/>
    </row>
    <row r="66" spans="1:12">
      <c r="A66" s="13" t="s">
        <v>163</v>
      </c>
      <c r="B66" s="2" t="s">
        <v>307</v>
      </c>
      <c r="C66" s="17">
        <v>1249</v>
      </c>
      <c r="D66" s="113">
        <v>200</v>
      </c>
      <c r="E66" s="113">
        <v>1</v>
      </c>
      <c r="F66" s="113">
        <v>2</v>
      </c>
      <c r="G66" s="113" t="s">
        <v>316</v>
      </c>
      <c r="H66" s="113">
        <v>2</v>
      </c>
      <c r="I66" s="113" t="s">
        <v>308</v>
      </c>
      <c r="J66" s="113">
        <v>1</v>
      </c>
      <c r="K66" s="113">
        <v>4</v>
      </c>
      <c r="L66" s="113"/>
    </row>
    <row r="67" spans="1:12">
      <c r="A67" s="13"/>
      <c r="B67" s="7" t="s">
        <v>166</v>
      </c>
      <c r="C67" s="17"/>
      <c r="D67" s="113"/>
      <c r="E67" s="29"/>
      <c r="F67" s="29"/>
      <c r="G67" s="29"/>
      <c r="H67" s="113"/>
      <c r="I67" s="113"/>
      <c r="J67" s="113"/>
      <c r="K67" s="113"/>
      <c r="L67" s="113"/>
    </row>
    <row r="68" spans="1:12">
      <c r="A68" s="13" t="s">
        <v>165</v>
      </c>
      <c r="B68" s="2" t="s">
        <v>167</v>
      </c>
      <c r="C68" s="17">
        <v>1123</v>
      </c>
      <c r="D68" s="113">
        <v>200</v>
      </c>
      <c r="E68" s="113">
        <v>1</v>
      </c>
      <c r="F68" s="113">
        <v>2</v>
      </c>
      <c r="G68" s="113" t="s">
        <v>316</v>
      </c>
      <c r="H68" s="113">
        <v>2</v>
      </c>
      <c r="I68" s="113" t="s">
        <v>309</v>
      </c>
      <c r="J68" s="113">
        <v>1</v>
      </c>
      <c r="K68" s="113">
        <v>4</v>
      </c>
      <c r="L68" s="113"/>
    </row>
    <row r="69" spans="1:12">
      <c r="A69" s="2" t="s">
        <v>168</v>
      </c>
      <c r="B69" s="2" t="s">
        <v>310</v>
      </c>
      <c r="C69" s="17">
        <v>953</v>
      </c>
      <c r="D69" s="113">
        <v>200</v>
      </c>
      <c r="E69" s="113">
        <v>2</v>
      </c>
      <c r="F69" s="113">
        <v>1</v>
      </c>
      <c r="G69" s="113" t="s">
        <v>316</v>
      </c>
      <c r="H69" s="113">
        <v>1</v>
      </c>
      <c r="I69" s="113">
        <v>3</v>
      </c>
      <c r="J69" s="113">
        <v>0</v>
      </c>
      <c r="K69" s="113">
        <v>1</v>
      </c>
      <c r="L69" s="82"/>
    </row>
    <row r="70" spans="1:12">
      <c r="A70" s="2"/>
      <c r="B70" s="7" t="s">
        <v>171</v>
      </c>
      <c r="C70" s="17"/>
      <c r="D70" s="113"/>
      <c r="E70" s="29"/>
      <c r="F70" s="29"/>
      <c r="G70" s="29"/>
      <c r="H70" s="113"/>
      <c r="I70" s="113"/>
      <c r="J70" s="113"/>
      <c r="K70" s="113"/>
      <c r="L70" s="113"/>
    </row>
    <row r="71" spans="1:12">
      <c r="A71" s="13" t="s">
        <v>170</v>
      </c>
      <c r="B71" s="2" t="s">
        <v>172</v>
      </c>
      <c r="C71" s="17">
        <v>1094</v>
      </c>
      <c r="D71" s="113">
        <v>200</v>
      </c>
      <c r="E71" s="113">
        <v>1</v>
      </c>
      <c r="F71" s="113">
        <v>2</v>
      </c>
      <c r="G71" s="113" t="s">
        <v>316</v>
      </c>
      <c r="H71" s="113">
        <v>1</v>
      </c>
      <c r="I71" s="29"/>
      <c r="J71" s="113">
        <v>1</v>
      </c>
      <c r="K71" s="113">
        <v>1</v>
      </c>
      <c r="L71" s="113"/>
    </row>
    <row r="72" spans="1:12">
      <c r="A72" s="13" t="s">
        <v>173</v>
      </c>
      <c r="B72" s="2" t="s">
        <v>174</v>
      </c>
      <c r="C72" s="17">
        <v>1967</v>
      </c>
      <c r="D72" s="113">
        <v>200</v>
      </c>
      <c r="E72" s="113">
        <v>3</v>
      </c>
      <c r="F72" s="113">
        <v>2</v>
      </c>
      <c r="G72" s="113" t="s">
        <v>316</v>
      </c>
      <c r="H72" s="113">
        <v>2</v>
      </c>
      <c r="I72" s="113" t="s">
        <v>309</v>
      </c>
      <c r="J72" s="113">
        <v>2</v>
      </c>
      <c r="K72" s="113">
        <v>2</v>
      </c>
      <c r="L72" s="82"/>
    </row>
    <row r="73" spans="1:12">
      <c r="A73" s="13"/>
      <c r="B73" s="7" t="s">
        <v>176</v>
      </c>
      <c r="C73" s="17"/>
      <c r="D73" s="113"/>
      <c r="E73" s="29"/>
      <c r="F73" s="29"/>
      <c r="G73" s="29"/>
      <c r="H73" s="113"/>
      <c r="I73" s="113"/>
      <c r="J73" s="113"/>
      <c r="K73" s="113"/>
      <c r="L73" s="113"/>
    </row>
    <row r="74" spans="1:12">
      <c r="A74" s="13" t="s">
        <v>175</v>
      </c>
      <c r="B74" s="2" t="s">
        <v>264</v>
      </c>
      <c r="C74" s="17">
        <v>1377</v>
      </c>
      <c r="D74" s="113">
        <v>250</v>
      </c>
      <c r="E74" s="113">
        <v>2</v>
      </c>
      <c r="F74" s="113">
        <v>1</v>
      </c>
      <c r="G74" s="113" t="s">
        <v>316</v>
      </c>
      <c r="H74" s="113">
        <v>1</v>
      </c>
      <c r="I74" s="113">
        <v>10</v>
      </c>
      <c r="J74" s="113">
        <v>1</v>
      </c>
      <c r="K74" s="113">
        <v>4</v>
      </c>
      <c r="L74" s="113"/>
    </row>
    <row r="75" spans="1:12">
      <c r="A75" s="13"/>
      <c r="B75" s="7" t="s">
        <v>179</v>
      </c>
      <c r="C75" s="17"/>
      <c r="D75" s="113"/>
      <c r="E75" s="29"/>
      <c r="F75" s="29"/>
      <c r="G75" s="29"/>
      <c r="H75" s="113"/>
      <c r="I75" s="113"/>
      <c r="J75" s="113"/>
      <c r="K75" s="113"/>
      <c r="L75" s="82"/>
    </row>
    <row r="76" spans="1:12">
      <c r="A76" s="13" t="s">
        <v>178</v>
      </c>
      <c r="B76" s="2" t="s">
        <v>180</v>
      </c>
      <c r="C76" s="17">
        <v>867</v>
      </c>
      <c r="D76" s="113">
        <v>250</v>
      </c>
      <c r="E76" s="113">
        <v>1</v>
      </c>
      <c r="F76" s="113">
        <v>1</v>
      </c>
      <c r="G76" s="113" t="s">
        <v>316</v>
      </c>
      <c r="H76" s="113">
        <v>1</v>
      </c>
      <c r="I76" s="113">
        <v>3</v>
      </c>
      <c r="J76" s="113">
        <v>0</v>
      </c>
      <c r="K76" s="113">
        <v>1</v>
      </c>
      <c r="L76" s="113"/>
    </row>
    <row r="77" spans="1:12">
      <c r="A77" s="13" t="s">
        <v>181</v>
      </c>
      <c r="B77" s="2" t="s">
        <v>182</v>
      </c>
      <c r="C77" s="17">
        <v>1063</v>
      </c>
      <c r="D77" s="113">
        <v>250</v>
      </c>
      <c r="E77" s="113">
        <v>1</v>
      </c>
      <c r="F77" s="113">
        <v>1</v>
      </c>
      <c r="G77" s="113" t="s">
        <v>316</v>
      </c>
      <c r="H77" s="113">
        <v>0</v>
      </c>
      <c r="I77" s="113"/>
      <c r="J77" s="113">
        <v>1</v>
      </c>
      <c r="K77" s="113">
        <v>0</v>
      </c>
      <c r="L77" s="113"/>
    </row>
    <row r="78" spans="1:12">
      <c r="A78" s="13" t="s">
        <v>183</v>
      </c>
      <c r="B78" s="2" t="s">
        <v>331</v>
      </c>
      <c r="C78" s="17">
        <v>205</v>
      </c>
      <c r="D78" s="113">
        <v>250</v>
      </c>
      <c r="E78" s="113">
        <v>0</v>
      </c>
      <c r="F78" s="113">
        <v>1</v>
      </c>
      <c r="G78" s="113">
        <v>0</v>
      </c>
      <c r="H78" s="113">
        <v>0</v>
      </c>
      <c r="I78" s="113"/>
      <c r="J78" s="113">
        <v>0</v>
      </c>
      <c r="K78" s="113">
        <v>1</v>
      </c>
      <c r="L78" s="82"/>
    </row>
    <row r="79" spans="1:12">
      <c r="A79" s="13" t="s">
        <v>265</v>
      </c>
      <c r="B79" s="2" t="s">
        <v>266</v>
      </c>
      <c r="C79" s="17">
        <v>106</v>
      </c>
      <c r="D79" s="113">
        <v>250</v>
      </c>
      <c r="E79" s="113">
        <v>0</v>
      </c>
      <c r="F79" s="113">
        <v>0</v>
      </c>
      <c r="G79" s="113">
        <v>1</v>
      </c>
      <c r="H79" s="113">
        <v>0</v>
      </c>
      <c r="I79" s="113"/>
      <c r="J79" s="113">
        <v>0</v>
      </c>
      <c r="K79" s="113">
        <v>0</v>
      </c>
      <c r="L79" s="113"/>
    </row>
    <row r="80" spans="1:12">
      <c r="A80" s="13"/>
      <c r="B80" s="7" t="s">
        <v>186</v>
      </c>
      <c r="C80" s="17"/>
      <c r="D80" s="113"/>
      <c r="E80" s="29"/>
      <c r="F80" s="29"/>
      <c r="G80" s="29"/>
      <c r="H80" s="113"/>
      <c r="I80" s="113"/>
      <c r="J80" s="113"/>
      <c r="K80" s="113"/>
      <c r="L80" s="113"/>
    </row>
    <row r="81" spans="1:13">
      <c r="A81" s="13" t="s">
        <v>267</v>
      </c>
      <c r="B81" s="2" t="s">
        <v>196</v>
      </c>
      <c r="C81" s="17">
        <v>407</v>
      </c>
      <c r="D81" s="113">
        <v>200</v>
      </c>
      <c r="E81" s="113">
        <v>1</v>
      </c>
      <c r="F81" s="113">
        <v>0</v>
      </c>
      <c r="G81" s="113" t="s">
        <v>316</v>
      </c>
      <c r="H81" s="113">
        <v>0</v>
      </c>
      <c r="I81" s="113"/>
      <c r="J81" s="113">
        <v>1</v>
      </c>
      <c r="K81" s="113">
        <v>0</v>
      </c>
      <c r="L81" s="113"/>
    </row>
    <row r="82" spans="1:13">
      <c r="A82" s="13" t="s">
        <v>185</v>
      </c>
      <c r="B82" s="2" t="s">
        <v>187</v>
      </c>
      <c r="C82" s="17">
        <v>392</v>
      </c>
      <c r="D82" s="113">
        <v>200</v>
      </c>
      <c r="E82" s="113">
        <v>1</v>
      </c>
      <c r="F82" s="113">
        <v>0</v>
      </c>
      <c r="G82" s="113" t="s">
        <v>316</v>
      </c>
      <c r="H82" s="113">
        <v>0</v>
      </c>
      <c r="I82" s="113"/>
      <c r="J82" s="113">
        <v>1</v>
      </c>
      <c r="K82" s="113">
        <v>0</v>
      </c>
      <c r="L82" s="113"/>
    </row>
    <row r="83" spans="1:13">
      <c r="A83" s="13" t="s">
        <v>188</v>
      </c>
      <c r="B83" s="2" t="s">
        <v>189</v>
      </c>
      <c r="C83" s="17">
        <v>588</v>
      </c>
      <c r="D83" s="113">
        <v>200</v>
      </c>
      <c r="E83" s="113">
        <v>1</v>
      </c>
      <c r="F83" s="113">
        <v>1</v>
      </c>
      <c r="G83" s="113" t="s">
        <v>316</v>
      </c>
      <c r="H83" s="113">
        <v>0</v>
      </c>
      <c r="I83" s="113"/>
      <c r="J83" s="113">
        <v>1</v>
      </c>
      <c r="K83" s="113">
        <v>1</v>
      </c>
      <c r="L83" s="82"/>
    </row>
    <row r="84" spans="1:13">
      <c r="A84" s="13" t="s">
        <v>190</v>
      </c>
      <c r="B84" s="2" t="s">
        <v>191</v>
      </c>
      <c r="C84" s="17">
        <v>308</v>
      </c>
      <c r="D84" s="113">
        <v>200</v>
      </c>
      <c r="E84" s="113">
        <v>1</v>
      </c>
      <c r="F84" s="113">
        <v>0</v>
      </c>
      <c r="G84" s="113" t="s">
        <v>316</v>
      </c>
      <c r="H84" s="113">
        <v>0</v>
      </c>
      <c r="I84" s="113"/>
      <c r="J84" s="113">
        <v>0</v>
      </c>
      <c r="K84" s="113">
        <v>0</v>
      </c>
      <c r="L84" s="113"/>
    </row>
    <row r="85" spans="1:13">
      <c r="A85" s="13" t="s">
        <v>192</v>
      </c>
      <c r="B85" s="2" t="s">
        <v>93</v>
      </c>
      <c r="C85" s="6">
        <v>652</v>
      </c>
      <c r="D85" s="113">
        <v>200</v>
      </c>
      <c r="E85" s="113">
        <v>1</v>
      </c>
      <c r="F85" s="113">
        <v>1</v>
      </c>
      <c r="G85" s="113" t="s">
        <v>316</v>
      </c>
      <c r="H85" s="113">
        <v>0</v>
      </c>
      <c r="I85" s="113"/>
      <c r="J85" s="113">
        <v>1</v>
      </c>
      <c r="K85" s="113">
        <v>3</v>
      </c>
      <c r="L85" s="113"/>
    </row>
    <row r="86" spans="1:13">
      <c r="A86" s="13" t="s">
        <v>193</v>
      </c>
      <c r="B86" s="2" t="s">
        <v>332</v>
      </c>
      <c r="C86" s="6">
        <v>121</v>
      </c>
      <c r="D86" s="113">
        <v>200</v>
      </c>
      <c r="E86" s="113">
        <v>1</v>
      </c>
      <c r="F86" s="113">
        <v>0</v>
      </c>
      <c r="G86" s="113">
        <v>0</v>
      </c>
      <c r="H86" s="113">
        <v>0</v>
      </c>
      <c r="I86" s="113"/>
      <c r="J86" s="113">
        <v>0</v>
      </c>
      <c r="K86" s="113">
        <v>1</v>
      </c>
      <c r="L86" s="113"/>
    </row>
    <row r="87" spans="1:13">
      <c r="A87" s="13" t="s">
        <v>195</v>
      </c>
      <c r="B87" s="2" t="s">
        <v>282</v>
      </c>
      <c r="C87" s="6">
        <v>504</v>
      </c>
      <c r="D87" s="113">
        <v>200</v>
      </c>
      <c r="E87" s="113">
        <v>1</v>
      </c>
      <c r="F87" s="113">
        <v>1</v>
      </c>
      <c r="G87" s="113" t="s">
        <v>316</v>
      </c>
      <c r="H87" s="113">
        <v>1</v>
      </c>
      <c r="I87" s="113">
        <v>6</v>
      </c>
      <c r="J87" s="113">
        <v>1</v>
      </c>
      <c r="K87" s="113">
        <v>1</v>
      </c>
      <c r="L87" s="113"/>
    </row>
    <row r="88" spans="1:13">
      <c r="A88" s="13"/>
      <c r="B88" s="7" t="s">
        <v>198</v>
      </c>
      <c r="C88" s="6"/>
      <c r="D88" s="113"/>
      <c r="E88" s="29"/>
      <c r="F88" s="29"/>
      <c r="G88" s="29"/>
      <c r="H88" s="113"/>
      <c r="I88" s="113"/>
      <c r="J88" s="113"/>
      <c r="K88" s="113"/>
      <c r="L88" s="113"/>
    </row>
    <row r="89" spans="1:13">
      <c r="A89" s="13" t="s">
        <v>197</v>
      </c>
      <c r="B89" s="2" t="s">
        <v>333</v>
      </c>
      <c r="C89" s="17">
        <v>142</v>
      </c>
      <c r="D89" s="113">
        <v>250</v>
      </c>
      <c r="E89" s="113">
        <v>0</v>
      </c>
      <c r="F89" s="113">
        <v>0</v>
      </c>
      <c r="G89" s="113">
        <v>1</v>
      </c>
      <c r="H89" s="113">
        <v>0</v>
      </c>
      <c r="I89" s="113"/>
      <c r="J89" s="113">
        <v>0</v>
      </c>
      <c r="K89" s="113">
        <v>0</v>
      </c>
      <c r="L89" s="113"/>
      <c r="M89" s="91"/>
    </row>
    <row r="90" spans="1:13">
      <c r="A90" s="13" t="s">
        <v>200</v>
      </c>
      <c r="B90" s="2" t="s">
        <v>201</v>
      </c>
      <c r="C90" s="17">
        <v>322</v>
      </c>
      <c r="D90" s="113">
        <v>250</v>
      </c>
      <c r="E90" s="113">
        <v>1</v>
      </c>
      <c r="F90" s="113">
        <v>0</v>
      </c>
      <c r="G90" s="113">
        <v>0</v>
      </c>
      <c r="H90" s="113">
        <v>0</v>
      </c>
      <c r="I90" s="113"/>
      <c r="J90" s="113">
        <v>1</v>
      </c>
      <c r="K90" s="113">
        <v>0</v>
      </c>
      <c r="L90" s="113"/>
      <c r="M90" s="91"/>
    </row>
    <row r="91" spans="1:13">
      <c r="A91" s="13" t="s">
        <v>202</v>
      </c>
      <c r="B91" s="2" t="s">
        <v>203</v>
      </c>
      <c r="C91" s="17">
        <v>1911</v>
      </c>
      <c r="D91" s="113">
        <v>250</v>
      </c>
      <c r="E91" s="113">
        <v>2</v>
      </c>
      <c r="F91" s="113">
        <v>2</v>
      </c>
      <c r="G91" s="113" t="s">
        <v>316</v>
      </c>
      <c r="H91" s="113">
        <v>2</v>
      </c>
      <c r="I91" s="113" t="s">
        <v>309</v>
      </c>
      <c r="J91" s="113">
        <v>2</v>
      </c>
      <c r="K91" s="113">
        <v>0</v>
      </c>
      <c r="L91" s="82"/>
      <c r="M91" s="91"/>
    </row>
    <row r="92" spans="1:13">
      <c r="A92" s="13" t="s">
        <v>204</v>
      </c>
      <c r="B92" s="2" t="s">
        <v>205</v>
      </c>
      <c r="C92" s="17">
        <v>279</v>
      </c>
      <c r="D92" s="113">
        <v>250</v>
      </c>
      <c r="E92" s="113">
        <v>1</v>
      </c>
      <c r="F92" s="113">
        <v>0</v>
      </c>
      <c r="G92" s="113">
        <v>0</v>
      </c>
      <c r="H92" s="113">
        <v>0</v>
      </c>
      <c r="I92" s="113"/>
      <c r="J92" s="113">
        <v>0</v>
      </c>
      <c r="K92" s="113">
        <v>2</v>
      </c>
      <c r="L92" s="113"/>
      <c r="M92" s="91"/>
    </row>
    <row r="93" spans="1:13">
      <c r="A93" s="13" t="s">
        <v>206</v>
      </c>
      <c r="B93" s="2" t="s">
        <v>207</v>
      </c>
      <c r="C93" s="17">
        <v>761</v>
      </c>
      <c r="D93" s="113">
        <v>250</v>
      </c>
      <c r="E93" s="113">
        <v>1</v>
      </c>
      <c r="F93" s="113">
        <v>1</v>
      </c>
      <c r="G93" s="113" t="s">
        <v>316</v>
      </c>
      <c r="H93" s="113">
        <v>1</v>
      </c>
      <c r="I93" s="113">
        <v>6</v>
      </c>
      <c r="J93" s="113">
        <v>1</v>
      </c>
      <c r="K93" s="113">
        <v>2</v>
      </c>
      <c r="L93" s="113"/>
      <c r="M93" s="91"/>
    </row>
    <row r="94" spans="1:13">
      <c r="A94" s="13" t="s">
        <v>208</v>
      </c>
      <c r="B94" s="2" t="s">
        <v>312</v>
      </c>
      <c r="C94" s="17">
        <v>1229</v>
      </c>
      <c r="D94" s="113">
        <v>250</v>
      </c>
      <c r="E94" s="113">
        <v>2</v>
      </c>
      <c r="F94" s="113">
        <v>1</v>
      </c>
      <c r="G94" s="113" t="s">
        <v>316</v>
      </c>
      <c r="H94" s="113">
        <v>1</v>
      </c>
      <c r="I94" s="113">
        <v>20</v>
      </c>
      <c r="J94" s="113">
        <v>2</v>
      </c>
      <c r="K94" s="113">
        <v>3</v>
      </c>
      <c r="L94" s="113"/>
      <c r="M94" s="91"/>
    </row>
    <row r="95" spans="1:13">
      <c r="A95" s="13" t="s">
        <v>210</v>
      </c>
      <c r="B95" s="2" t="s">
        <v>334</v>
      </c>
      <c r="C95" s="17">
        <v>96</v>
      </c>
      <c r="D95" s="113">
        <v>250</v>
      </c>
      <c r="E95" s="113">
        <v>0</v>
      </c>
      <c r="F95" s="113">
        <v>0</v>
      </c>
      <c r="G95" s="113">
        <v>1</v>
      </c>
      <c r="H95" s="113">
        <v>1</v>
      </c>
      <c r="I95" s="113">
        <v>4</v>
      </c>
      <c r="J95" s="113">
        <v>0</v>
      </c>
      <c r="K95" s="113">
        <v>0</v>
      </c>
      <c r="L95" s="113"/>
      <c r="M95" s="91"/>
    </row>
    <row r="96" spans="1:13" s="95" customFormat="1" ht="15" thickBot="1">
      <c r="A96" s="100" t="s">
        <v>212</v>
      </c>
      <c r="B96" s="101" t="s">
        <v>213</v>
      </c>
      <c r="C96" s="102">
        <v>44</v>
      </c>
      <c r="D96" s="103">
        <v>250</v>
      </c>
      <c r="E96" s="35">
        <v>0</v>
      </c>
      <c r="F96" s="35">
        <v>0</v>
      </c>
      <c r="G96" s="35">
        <v>1</v>
      </c>
      <c r="H96" s="35">
        <v>0</v>
      </c>
      <c r="I96" s="35"/>
      <c r="J96" s="35">
        <v>0</v>
      </c>
      <c r="K96" s="35">
        <v>0</v>
      </c>
      <c r="L96" s="35" t="s">
        <v>335</v>
      </c>
      <c r="M96" s="104"/>
    </row>
    <row r="97" spans="1:13" ht="15.6">
      <c r="A97" s="13"/>
      <c r="B97" s="90" t="s">
        <v>269</v>
      </c>
      <c r="C97" s="18">
        <f>SUM(C4:C96)</f>
        <v>47534</v>
      </c>
      <c r="D97" s="22"/>
      <c r="E97" s="22">
        <f>SUM(E4:E96)</f>
        <v>70</v>
      </c>
      <c r="F97" s="22">
        <f>SUM(F4:F96)</f>
        <v>65</v>
      </c>
      <c r="G97" s="22">
        <f>SUM(G4:G96)</f>
        <v>12</v>
      </c>
      <c r="H97" s="22">
        <f>SUM(H4:H96)</f>
        <v>41</v>
      </c>
      <c r="I97" s="22"/>
      <c r="J97" s="22">
        <f>SUM(J4:J96)</f>
        <v>50</v>
      </c>
      <c r="K97" s="22">
        <f>SUM(K4:K96)</f>
        <v>95</v>
      </c>
      <c r="L97" s="113"/>
      <c r="M97" s="92"/>
    </row>
  </sheetData>
  <mergeCells count="2">
    <mergeCell ref="E2:G2"/>
    <mergeCell ref="H2:K2"/>
  </mergeCells>
  <phoneticPr fontId="0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2"/>
  <sheetViews>
    <sheetView topLeftCell="A75" zoomScale="90" zoomScaleNormal="90" workbookViewId="0">
      <selection activeCell="B19" sqref="B19"/>
    </sheetView>
  </sheetViews>
  <sheetFormatPr defaultRowHeight="14.45"/>
  <cols>
    <col min="1" max="1" width="6.85546875" customWidth="1"/>
    <col min="2" max="2" width="25.28515625" customWidth="1"/>
    <col min="3" max="3" width="6.7109375" bestFit="1" customWidth="1"/>
    <col min="4" max="4" width="12.85546875" style="37" bestFit="1" customWidth="1"/>
    <col min="7" max="7" width="5.140625" bestFit="1" customWidth="1"/>
    <col min="11" max="11" width="5.140625" bestFit="1" customWidth="1"/>
    <col min="12" max="12" width="15.28515625" bestFit="1" customWidth="1"/>
    <col min="14" max="14" width="27.140625" bestFit="1" customWidth="1"/>
  </cols>
  <sheetData>
    <row r="1" spans="1:12" ht="15.6">
      <c r="A1" s="8" t="s">
        <v>249</v>
      </c>
      <c r="B1" s="27"/>
      <c r="C1" s="8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9">
        <v>2014</v>
      </c>
      <c r="C2" s="10" t="s">
        <v>0</v>
      </c>
      <c r="D2" s="9" t="s">
        <v>270</v>
      </c>
      <c r="E2" s="254" t="s">
        <v>336</v>
      </c>
      <c r="F2" s="255"/>
      <c r="G2" s="256"/>
      <c r="H2" s="254" t="s">
        <v>337</v>
      </c>
      <c r="I2" s="261"/>
      <c r="J2" s="261"/>
      <c r="K2" s="262"/>
    </row>
    <row r="3" spans="1:12" ht="15" thickBot="1">
      <c r="A3" s="2"/>
      <c r="B3" s="23" t="s">
        <v>26</v>
      </c>
      <c r="C3" s="11"/>
      <c r="D3" s="40" t="s">
        <v>272</v>
      </c>
      <c r="E3" s="3" t="s">
        <v>19</v>
      </c>
      <c r="F3" s="4" t="s">
        <v>20</v>
      </c>
      <c r="G3" s="5" t="s">
        <v>21</v>
      </c>
      <c r="H3" s="3" t="s">
        <v>19</v>
      </c>
      <c r="I3" s="64" t="s">
        <v>286</v>
      </c>
      <c r="J3" s="4" t="s">
        <v>20</v>
      </c>
      <c r="K3" s="5" t="s">
        <v>21</v>
      </c>
      <c r="L3" s="9"/>
    </row>
    <row r="4" spans="1:12">
      <c r="A4" s="13" t="s">
        <v>287</v>
      </c>
      <c r="B4" s="2" t="s">
        <v>338</v>
      </c>
      <c r="C4" s="14">
        <v>60</v>
      </c>
      <c r="D4" s="113">
        <v>250</v>
      </c>
      <c r="E4" s="113">
        <v>0</v>
      </c>
      <c r="F4" s="113">
        <v>0</v>
      </c>
      <c r="G4" s="113">
        <v>1</v>
      </c>
      <c r="H4" s="113">
        <v>0</v>
      </c>
      <c r="I4" s="65"/>
      <c r="J4" s="113">
        <v>0</v>
      </c>
      <c r="K4" s="113">
        <v>0</v>
      </c>
      <c r="L4" s="113"/>
    </row>
    <row r="5" spans="1:12">
      <c r="A5" s="2" t="s">
        <v>24</v>
      </c>
      <c r="B5" s="2" t="s">
        <v>339</v>
      </c>
      <c r="C5" s="6">
        <v>255</v>
      </c>
      <c r="D5" s="113">
        <v>250</v>
      </c>
      <c r="E5" s="113">
        <v>0</v>
      </c>
      <c r="F5" s="113">
        <v>1</v>
      </c>
      <c r="G5" s="113">
        <v>0</v>
      </c>
      <c r="H5" s="113">
        <v>1</v>
      </c>
      <c r="I5" s="65">
        <v>9</v>
      </c>
      <c r="J5" s="113">
        <v>0</v>
      </c>
      <c r="K5" s="113">
        <v>0</v>
      </c>
      <c r="L5" s="113" t="s">
        <v>340</v>
      </c>
    </row>
    <row r="6" spans="1:12">
      <c r="A6" s="2" t="s">
        <v>28</v>
      </c>
      <c r="B6" s="2" t="s">
        <v>29</v>
      </c>
      <c r="C6" s="6">
        <v>976</v>
      </c>
      <c r="D6" s="113">
        <v>250</v>
      </c>
      <c r="E6" s="113">
        <v>1</v>
      </c>
      <c r="F6" s="113">
        <v>1</v>
      </c>
      <c r="G6" s="113" t="s">
        <v>316</v>
      </c>
      <c r="H6" s="113">
        <v>1</v>
      </c>
      <c r="I6" s="65">
        <v>8</v>
      </c>
      <c r="J6" s="113">
        <v>0</v>
      </c>
      <c r="K6" s="113">
        <v>3</v>
      </c>
      <c r="L6" s="82">
        <v>0.28000000000000003</v>
      </c>
    </row>
    <row r="7" spans="1:12">
      <c r="A7" s="2" t="s">
        <v>31</v>
      </c>
      <c r="B7" s="2" t="s">
        <v>33</v>
      </c>
      <c r="C7" s="6">
        <v>433</v>
      </c>
      <c r="D7" s="113">
        <v>250</v>
      </c>
      <c r="E7" s="113">
        <v>0</v>
      </c>
      <c r="F7" s="113">
        <v>1</v>
      </c>
      <c r="G7" s="113" t="s">
        <v>316</v>
      </c>
      <c r="H7" s="113">
        <v>0</v>
      </c>
      <c r="I7" s="65"/>
      <c r="J7" s="113">
        <v>0</v>
      </c>
      <c r="K7" s="113">
        <v>3</v>
      </c>
      <c r="L7" s="113"/>
    </row>
    <row r="8" spans="1:12">
      <c r="A8" s="2" t="s">
        <v>34</v>
      </c>
      <c r="B8" s="2" t="s">
        <v>341</v>
      </c>
      <c r="C8" s="6">
        <v>235</v>
      </c>
      <c r="D8" s="113">
        <v>250</v>
      </c>
      <c r="E8" s="113">
        <v>0</v>
      </c>
      <c r="F8" s="113">
        <v>1</v>
      </c>
      <c r="G8" s="113">
        <v>0</v>
      </c>
      <c r="H8" s="113">
        <v>0</v>
      </c>
      <c r="I8" s="65"/>
      <c r="J8" s="113">
        <v>0</v>
      </c>
      <c r="K8" s="113">
        <v>0</v>
      </c>
      <c r="L8" s="81"/>
    </row>
    <row r="9" spans="1:12">
      <c r="A9" s="2" t="s">
        <v>342</v>
      </c>
      <c r="B9" s="2" t="s">
        <v>343</v>
      </c>
      <c r="C9" s="6">
        <v>105</v>
      </c>
      <c r="D9" s="113">
        <v>250</v>
      </c>
      <c r="E9" s="113">
        <v>1</v>
      </c>
      <c r="F9" s="113">
        <v>0</v>
      </c>
      <c r="G9" s="113">
        <v>0</v>
      </c>
      <c r="H9" s="113">
        <v>0</v>
      </c>
      <c r="I9" s="65"/>
      <c r="J9" s="113">
        <v>0</v>
      </c>
      <c r="K9" s="113">
        <v>1</v>
      </c>
      <c r="L9" s="113"/>
    </row>
    <row r="10" spans="1:12">
      <c r="A10" s="2" t="s">
        <v>36</v>
      </c>
      <c r="B10" s="2" t="s">
        <v>252</v>
      </c>
      <c r="C10" s="6">
        <v>131</v>
      </c>
      <c r="D10" s="113">
        <v>250</v>
      </c>
      <c r="E10" s="113">
        <v>0</v>
      </c>
      <c r="F10" s="113">
        <v>0</v>
      </c>
      <c r="G10" s="113">
        <v>1</v>
      </c>
      <c r="H10" s="113">
        <v>0</v>
      </c>
      <c r="I10" s="65"/>
      <c r="J10" s="113">
        <v>0</v>
      </c>
      <c r="K10" s="113">
        <v>0</v>
      </c>
      <c r="L10" s="113"/>
    </row>
    <row r="11" spans="1:12">
      <c r="A11" s="2" t="s">
        <v>38</v>
      </c>
      <c r="B11" s="2" t="s">
        <v>344</v>
      </c>
      <c r="C11" s="6">
        <v>206</v>
      </c>
      <c r="D11" s="113">
        <v>250</v>
      </c>
      <c r="E11" s="113">
        <v>1</v>
      </c>
      <c r="F11" s="113">
        <v>0</v>
      </c>
      <c r="G11" s="113">
        <v>0</v>
      </c>
      <c r="H11" s="113">
        <v>0</v>
      </c>
      <c r="I11" s="65"/>
      <c r="J11" s="113">
        <v>0</v>
      </c>
      <c r="K11" s="113">
        <v>0</v>
      </c>
      <c r="L11" s="113"/>
    </row>
    <row r="12" spans="1:12">
      <c r="A12" s="2"/>
      <c r="B12" s="7" t="s">
        <v>41</v>
      </c>
      <c r="C12" s="6"/>
      <c r="D12" s="113"/>
      <c r="E12" s="113"/>
      <c r="F12" s="113"/>
      <c r="G12" s="113"/>
      <c r="H12" s="113"/>
      <c r="I12" s="65"/>
      <c r="J12" s="113"/>
      <c r="K12" s="113"/>
      <c r="L12" s="113"/>
    </row>
    <row r="13" spans="1:12">
      <c r="A13" s="2" t="s">
        <v>40</v>
      </c>
      <c r="B13" s="2" t="s">
        <v>42</v>
      </c>
      <c r="C13" s="6">
        <v>744</v>
      </c>
      <c r="D13" s="113">
        <v>200</v>
      </c>
      <c r="E13" s="113">
        <v>1</v>
      </c>
      <c r="F13" s="113">
        <v>1</v>
      </c>
      <c r="G13" s="113" t="s">
        <v>316</v>
      </c>
      <c r="H13" s="113">
        <v>1</v>
      </c>
      <c r="I13" s="65">
        <v>3</v>
      </c>
      <c r="J13" s="113">
        <v>0</v>
      </c>
      <c r="K13" s="113">
        <v>0</v>
      </c>
      <c r="L13" s="113"/>
    </row>
    <row r="14" spans="1:12">
      <c r="A14" s="2" t="s">
        <v>43</v>
      </c>
      <c r="B14" s="2" t="s">
        <v>44</v>
      </c>
      <c r="C14" s="6">
        <v>603</v>
      </c>
      <c r="D14" s="113">
        <v>200</v>
      </c>
      <c r="E14" s="113">
        <v>1</v>
      </c>
      <c r="F14" s="113">
        <v>1</v>
      </c>
      <c r="G14" s="113" t="s">
        <v>316</v>
      </c>
      <c r="H14" s="113">
        <v>0</v>
      </c>
      <c r="I14" s="65"/>
      <c r="J14" s="113">
        <v>0</v>
      </c>
      <c r="K14" s="113">
        <v>0</v>
      </c>
      <c r="L14" s="113" t="s">
        <v>345</v>
      </c>
    </row>
    <row r="15" spans="1:12">
      <c r="A15" s="2" t="s">
        <v>45</v>
      </c>
      <c r="B15" s="2" t="s">
        <v>47</v>
      </c>
      <c r="C15" s="6">
        <v>1559</v>
      </c>
      <c r="D15" s="113">
        <v>200</v>
      </c>
      <c r="E15" s="113">
        <v>2</v>
      </c>
      <c r="F15" s="113">
        <v>2</v>
      </c>
      <c r="G15" s="113" t="s">
        <v>316</v>
      </c>
      <c r="H15" s="113">
        <v>2</v>
      </c>
      <c r="I15" s="65" t="s">
        <v>289</v>
      </c>
      <c r="J15" s="113">
        <v>1</v>
      </c>
      <c r="K15" s="113">
        <v>4</v>
      </c>
      <c r="L15" s="82">
        <v>0.71</v>
      </c>
    </row>
    <row r="16" spans="1:12">
      <c r="A16" s="2" t="s">
        <v>48</v>
      </c>
      <c r="B16" s="2" t="s">
        <v>49</v>
      </c>
      <c r="C16" s="6">
        <v>1539</v>
      </c>
      <c r="D16" s="113">
        <v>200</v>
      </c>
      <c r="E16" s="113">
        <v>2</v>
      </c>
      <c r="F16" s="113">
        <v>2</v>
      </c>
      <c r="G16" s="113" t="s">
        <v>316</v>
      </c>
      <c r="H16" s="113">
        <v>1</v>
      </c>
      <c r="I16" s="65"/>
      <c r="J16" s="113">
        <v>1</v>
      </c>
      <c r="K16" s="113">
        <v>3</v>
      </c>
      <c r="L16" s="113"/>
    </row>
    <row r="17" spans="1:12">
      <c r="A17" s="2" t="s">
        <v>50</v>
      </c>
      <c r="B17" s="66" t="s">
        <v>291</v>
      </c>
      <c r="C17" s="17">
        <v>1513</v>
      </c>
      <c r="D17" s="113">
        <v>200</v>
      </c>
      <c r="E17" s="113">
        <v>2</v>
      </c>
      <c r="F17" s="113">
        <v>2</v>
      </c>
      <c r="G17" s="113" t="s">
        <v>316</v>
      </c>
      <c r="H17" s="113">
        <v>3</v>
      </c>
      <c r="I17" s="65" t="s">
        <v>346</v>
      </c>
      <c r="J17" s="113">
        <v>0</v>
      </c>
      <c r="K17" s="113">
        <v>3</v>
      </c>
      <c r="L17" s="80" t="s">
        <v>347</v>
      </c>
    </row>
    <row r="18" spans="1:12">
      <c r="A18" s="2" t="s">
        <v>274</v>
      </c>
      <c r="B18" s="2" t="s">
        <v>275</v>
      </c>
      <c r="C18" s="6">
        <v>327</v>
      </c>
      <c r="D18" s="113">
        <v>200</v>
      </c>
      <c r="E18" s="113">
        <v>1</v>
      </c>
      <c r="F18" s="113">
        <v>0</v>
      </c>
      <c r="G18" s="113">
        <v>0</v>
      </c>
      <c r="H18" s="113">
        <v>0</v>
      </c>
      <c r="I18" s="65"/>
      <c r="J18" s="113">
        <v>1</v>
      </c>
      <c r="K18" s="113">
        <v>0</v>
      </c>
      <c r="L18" s="113"/>
    </row>
    <row r="19" spans="1:12">
      <c r="A19" s="2" t="s">
        <v>292</v>
      </c>
      <c r="B19" s="2" t="s">
        <v>348</v>
      </c>
      <c r="C19" s="6">
        <v>86</v>
      </c>
      <c r="D19" s="113">
        <v>200</v>
      </c>
      <c r="E19" s="113">
        <v>0</v>
      </c>
      <c r="F19" s="113">
        <v>0</v>
      </c>
      <c r="G19" s="113">
        <v>1</v>
      </c>
      <c r="H19" s="113">
        <v>0</v>
      </c>
      <c r="I19" s="65"/>
      <c r="J19" s="113">
        <v>0</v>
      </c>
      <c r="K19" s="113">
        <v>1</v>
      </c>
      <c r="L19" s="113"/>
    </row>
    <row r="20" spans="1:12">
      <c r="A20" s="2" t="s">
        <v>294</v>
      </c>
      <c r="B20" s="2" t="s">
        <v>295</v>
      </c>
      <c r="C20" s="6">
        <v>19</v>
      </c>
      <c r="D20" s="113">
        <v>200</v>
      </c>
      <c r="E20" s="113">
        <v>0</v>
      </c>
      <c r="F20" s="113">
        <v>0</v>
      </c>
      <c r="G20" s="113">
        <v>1</v>
      </c>
      <c r="H20" s="113"/>
      <c r="I20" s="65"/>
      <c r="J20" s="113"/>
      <c r="K20" s="113"/>
      <c r="L20" s="113"/>
    </row>
    <row r="21" spans="1:12">
      <c r="A21" s="2"/>
      <c r="B21" s="7" t="s">
        <v>56</v>
      </c>
      <c r="C21" s="6"/>
      <c r="D21" s="113"/>
      <c r="E21" s="113"/>
      <c r="F21" s="113"/>
      <c r="G21" s="113"/>
      <c r="H21" s="113"/>
      <c r="I21" s="65"/>
      <c r="J21" s="113"/>
      <c r="K21" s="113"/>
      <c r="L21" s="113"/>
    </row>
    <row r="22" spans="1:12">
      <c r="A22" s="2" t="s">
        <v>55</v>
      </c>
      <c r="B22" s="2" t="s">
        <v>57</v>
      </c>
      <c r="C22" s="6">
        <v>320</v>
      </c>
      <c r="D22" s="113">
        <v>200</v>
      </c>
      <c r="E22" s="113">
        <v>0</v>
      </c>
      <c r="F22" s="113">
        <v>1</v>
      </c>
      <c r="G22" s="113" t="s">
        <v>316</v>
      </c>
      <c r="H22" s="113">
        <v>0</v>
      </c>
      <c r="I22" s="65"/>
      <c r="J22" s="113">
        <v>0</v>
      </c>
      <c r="K22" s="113">
        <v>0</v>
      </c>
      <c r="L22" s="113" t="s">
        <v>349</v>
      </c>
    </row>
    <row r="23" spans="1:12">
      <c r="A23" s="2" t="s">
        <v>58</v>
      </c>
      <c r="B23" s="2" t="s">
        <v>320</v>
      </c>
      <c r="C23" s="6">
        <v>932</v>
      </c>
      <c r="D23" s="113">
        <v>200</v>
      </c>
      <c r="E23" s="113">
        <v>2</v>
      </c>
      <c r="F23" s="113">
        <v>1</v>
      </c>
      <c r="G23" s="113" t="s">
        <v>316</v>
      </c>
      <c r="H23" s="113">
        <v>1</v>
      </c>
      <c r="I23" s="65">
        <v>8</v>
      </c>
      <c r="J23" s="113">
        <v>2</v>
      </c>
      <c r="K23" s="113">
        <v>3</v>
      </c>
      <c r="L23" s="82">
        <v>0.73</v>
      </c>
    </row>
    <row r="24" spans="1:12">
      <c r="A24" s="2" t="s">
        <v>321</v>
      </c>
      <c r="B24" s="2" t="s">
        <v>322</v>
      </c>
      <c r="C24" s="6">
        <v>260</v>
      </c>
      <c r="D24" s="113">
        <v>200</v>
      </c>
      <c r="E24" s="113">
        <v>0</v>
      </c>
      <c r="F24" s="113">
        <v>1</v>
      </c>
      <c r="G24" s="113">
        <v>0</v>
      </c>
      <c r="H24" s="113">
        <v>1</v>
      </c>
      <c r="I24" s="65">
        <v>7</v>
      </c>
      <c r="J24" s="113">
        <v>0</v>
      </c>
      <c r="K24" s="113">
        <v>0</v>
      </c>
      <c r="L24" s="113"/>
    </row>
    <row r="25" spans="1:12">
      <c r="A25" s="2" t="s">
        <v>60</v>
      </c>
      <c r="B25" s="2" t="s">
        <v>245</v>
      </c>
      <c r="C25" s="6">
        <v>201</v>
      </c>
      <c r="D25" s="113">
        <v>200</v>
      </c>
      <c r="E25" s="113">
        <v>0</v>
      </c>
      <c r="F25" s="113">
        <v>1</v>
      </c>
      <c r="G25" s="113">
        <v>0</v>
      </c>
      <c r="H25" s="113">
        <v>1</v>
      </c>
      <c r="I25" s="65">
        <v>5</v>
      </c>
      <c r="J25" s="113">
        <v>0</v>
      </c>
      <c r="K25" s="113">
        <v>0</v>
      </c>
      <c r="L25" s="113"/>
    </row>
    <row r="26" spans="1:12">
      <c r="A26" s="2" t="s">
        <v>62</v>
      </c>
      <c r="B26" s="2" t="s">
        <v>350</v>
      </c>
      <c r="C26" s="6">
        <v>180</v>
      </c>
      <c r="D26" s="113">
        <v>200</v>
      </c>
      <c r="E26" s="113">
        <v>1</v>
      </c>
      <c r="F26" s="113">
        <v>0</v>
      </c>
      <c r="G26" s="113">
        <v>0</v>
      </c>
      <c r="H26" s="113">
        <v>0</v>
      </c>
      <c r="I26" s="65"/>
      <c r="J26" s="113">
        <v>0</v>
      </c>
      <c r="K26" s="113">
        <v>1</v>
      </c>
      <c r="L26" s="113"/>
    </row>
    <row r="27" spans="1:12">
      <c r="A27" s="2" t="s">
        <v>64</v>
      </c>
      <c r="B27" s="2" t="s">
        <v>65</v>
      </c>
      <c r="C27" s="6">
        <v>381</v>
      </c>
      <c r="D27" s="113">
        <v>200</v>
      </c>
      <c r="E27" s="113">
        <v>1</v>
      </c>
      <c r="F27" s="113">
        <v>0</v>
      </c>
      <c r="G27" s="113" t="s">
        <v>316</v>
      </c>
      <c r="H27" s="113">
        <v>0</v>
      </c>
      <c r="I27" s="65"/>
      <c r="J27" s="113">
        <v>0</v>
      </c>
      <c r="K27" s="113">
        <v>0</v>
      </c>
      <c r="L27" s="113"/>
    </row>
    <row r="28" spans="1:12">
      <c r="A28" s="2" t="s">
        <v>66</v>
      </c>
      <c r="B28" s="2" t="s">
        <v>67</v>
      </c>
      <c r="C28" s="6">
        <v>363</v>
      </c>
      <c r="D28" s="113">
        <v>200</v>
      </c>
      <c r="E28" s="113">
        <v>1</v>
      </c>
      <c r="F28" s="113">
        <v>0</v>
      </c>
      <c r="G28" s="113" t="s">
        <v>316</v>
      </c>
      <c r="H28" s="113">
        <v>0</v>
      </c>
      <c r="I28" s="65"/>
      <c r="J28" s="113">
        <v>1</v>
      </c>
      <c r="K28" s="113">
        <v>3</v>
      </c>
      <c r="L28" s="113"/>
    </row>
    <row r="29" spans="1:12">
      <c r="A29" s="2" t="s">
        <v>68</v>
      </c>
      <c r="B29" s="2" t="s">
        <v>69</v>
      </c>
      <c r="C29" s="17">
        <v>584</v>
      </c>
      <c r="D29" s="113">
        <v>200</v>
      </c>
      <c r="E29" s="113">
        <v>1</v>
      </c>
      <c r="F29" s="113">
        <v>1</v>
      </c>
      <c r="G29" s="113" t="s">
        <v>316</v>
      </c>
      <c r="H29" s="113">
        <v>1</v>
      </c>
      <c r="I29" s="65">
        <v>6</v>
      </c>
      <c r="J29" s="113">
        <v>1</v>
      </c>
      <c r="K29" s="113">
        <v>2</v>
      </c>
      <c r="L29" s="113"/>
    </row>
    <row r="30" spans="1:12">
      <c r="A30" s="2"/>
      <c r="B30" s="7" t="s">
        <v>75</v>
      </c>
      <c r="C30" s="17"/>
      <c r="D30" s="113"/>
      <c r="E30" s="113"/>
      <c r="F30" s="113"/>
      <c r="G30" s="113"/>
      <c r="H30" s="113"/>
      <c r="I30" s="65"/>
      <c r="J30" s="113"/>
      <c r="K30" s="113"/>
      <c r="L30" s="113"/>
    </row>
    <row r="31" spans="1:12">
      <c r="A31" s="2" t="s">
        <v>74</v>
      </c>
      <c r="B31" s="2" t="s">
        <v>298</v>
      </c>
      <c r="C31" s="17">
        <v>956</v>
      </c>
      <c r="D31" s="113">
        <v>200</v>
      </c>
      <c r="E31" s="113">
        <v>0</v>
      </c>
      <c r="F31" s="113">
        <v>3</v>
      </c>
      <c r="G31" s="113" t="s">
        <v>316</v>
      </c>
      <c r="H31" s="113">
        <v>2</v>
      </c>
      <c r="I31" s="65" t="s">
        <v>351</v>
      </c>
      <c r="J31" s="113">
        <v>0</v>
      </c>
      <c r="K31" s="113">
        <v>1</v>
      </c>
      <c r="L31" s="113" t="s">
        <v>352</v>
      </c>
    </row>
    <row r="32" spans="1:12">
      <c r="A32" s="2" t="s">
        <v>78</v>
      </c>
      <c r="B32" s="2" t="s">
        <v>79</v>
      </c>
      <c r="C32" s="17">
        <v>1283</v>
      </c>
      <c r="D32" s="113">
        <v>200</v>
      </c>
      <c r="E32" s="113">
        <v>2</v>
      </c>
      <c r="F32" s="113">
        <v>1</v>
      </c>
      <c r="G32" s="113" t="s">
        <v>316</v>
      </c>
      <c r="H32" s="113">
        <v>1</v>
      </c>
      <c r="I32" s="65"/>
      <c r="J32" s="113">
        <v>2</v>
      </c>
      <c r="K32" s="113">
        <v>4</v>
      </c>
      <c r="L32" s="82">
        <v>0.67</v>
      </c>
    </row>
    <row r="33" spans="1:12">
      <c r="A33" s="2" t="s">
        <v>80</v>
      </c>
      <c r="B33" s="2" t="s">
        <v>81</v>
      </c>
      <c r="C33" s="17">
        <v>848</v>
      </c>
      <c r="D33" s="113">
        <v>200</v>
      </c>
      <c r="E33" s="113">
        <v>1</v>
      </c>
      <c r="F33" s="113">
        <v>1</v>
      </c>
      <c r="G33" s="113" t="s">
        <v>316</v>
      </c>
      <c r="H33" s="113">
        <v>1</v>
      </c>
      <c r="I33" s="65">
        <v>6</v>
      </c>
      <c r="J33" s="113">
        <v>0</v>
      </c>
      <c r="K33" s="113">
        <v>1</v>
      </c>
      <c r="L33" s="113"/>
    </row>
    <row r="34" spans="1:12">
      <c r="A34" s="13" t="s">
        <v>82</v>
      </c>
      <c r="B34" s="2" t="s">
        <v>83</v>
      </c>
      <c r="C34" s="17">
        <v>98</v>
      </c>
      <c r="D34" s="113">
        <v>200</v>
      </c>
      <c r="E34" s="113">
        <v>0</v>
      </c>
      <c r="F34" s="113">
        <v>0</v>
      </c>
      <c r="G34" s="113">
        <v>1</v>
      </c>
      <c r="H34" s="113">
        <v>0</v>
      </c>
      <c r="I34" s="65"/>
      <c r="J34" s="113">
        <v>0</v>
      </c>
      <c r="K34" s="113">
        <v>0</v>
      </c>
      <c r="L34" s="113"/>
    </row>
    <row r="35" spans="1:12">
      <c r="A35" s="2" t="s">
        <v>84</v>
      </c>
      <c r="B35" s="2" t="s">
        <v>258</v>
      </c>
      <c r="C35" s="17">
        <v>1048</v>
      </c>
      <c r="D35" s="113">
        <v>200</v>
      </c>
      <c r="E35" s="113">
        <v>1</v>
      </c>
      <c r="F35" s="113">
        <v>2</v>
      </c>
      <c r="G35" s="113" t="s">
        <v>316</v>
      </c>
      <c r="H35" s="113">
        <v>1</v>
      </c>
      <c r="I35" s="65">
        <v>10</v>
      </c>
      <c r="J35" s="113">
        <v>1</v>
      </c>
      <c r="K35" s="113">
        <v>1</v>
      </c>
      <c r="L35" s="113"/>
    </row>
    <row r="36" spans="1:12">
      <c r="A36" s="2" t="s">
        <v>88</v>
      </c>
      <c r="B36" s="2" t="s">
        <v>89</v>
      </c>
      <c r="C36" s="17">
        <v>617</v>
      </c>
      <c r="D36" s="113">
        <v>200</v>
      </c>
      <c r="E36" s="113">
        <v>1</v>
      </c>
      <c r="F36" s="113">
        <v>1</v>
      </c>
      <c r="G36" s="113" t="s">
        <v>316</v>
      </c>
      <c r="H36" s="113">
        <v>0</v>
      </c>
      <c r="I36" s="65"/>
      <c r="J36" s="113">
        <v>0</v>
      </c>
      <c r="K36" s="113">
        <v>1</v>
      </c>
      <c r="L36" s="113"/>
    </row>
    <row r="37" spans="1:12">
      <c r="A37" s="2" t="s">
        <v>353</v>
      </c>
      <c r="B37" s="2" t="s">
        <v>354</v>
      </c>
      <c r="C37" s="17">
        <v>37</v>
      </c>
      <c r="D37" s="113">
        <v>200</v>
      </c>
      <c r="E37" s="113">
        <v>0</v>
      </c>
      <c r="F37" s="113">
        <v>0</v>
      </c>
      <c r="G37" s="113">
        <v>1</v>
      </c>
      <c r="H37" s="113">
        <v>0</v>
      </c>
      <c r="I37" s="65"/>
      <c r="J37" s="113">
        <v>0</v>
      </c>
      <c r="K37" s="113">
        <v>0</v>
      </c>
      <c r="L37" s="113"/>
    </row>
    <row r="38" spans="1:12">
      <c r="A38" s="2" t="s">
        <v>90</v>
      </c>
      <c r="B38" s="2" t="s">
        <v>300</v>
      </c>
      <c r="C38" s="17">
        <v>305</v>
      </c>
      <c r="D38" s="113">
        <v>200</v>
      </c>
      <c r="E38" s="113">
        <v>0</v>
      </c>
      <c r="F38" s="113">
        <v>1</v>
      </c>
      <c r="G38" s="113" t="s">
        <v>316</v>
      </c>
      <c r="H38" s="113">
        <v>0</v>
      </c>
      <c r="I38" s="65"/>
      <c r="J38" s="113">
        <v>0</v>
      </c>
      <c r="K38" s="113">
        <v>2</v>
      </c>
      <c r="L38" s="113"/>
    </row>
    <row r="39" spans="1:12">
      <c r="A39" s="2" t="s">
        <v>92</v>
      </c>
      <c r="B39" s="2" t="s">
        <v>49</v>
      </c>
      <c r="C39" s="17">
        <v>253</v>
      </c>
      <c r="D39" s="113">
        <v>200</v>
      </c>
      <c r="E39" s="113">
        <v>1</v>
      </c>
      <c r="F39" s="113">
        <v>0</v>
      </c>
      <c r="G39" s="113">
        <v>0</v>
      </c>
      <c r="H39" s="113">
        <v>0</v>
      </c>
      <c r="I39" s="65"/>
      <c r="J39" s="113">
        <v>0</v>
      </c>
      <c r="K39" s="113">
        <v>0</v>
      </c>
      <c r="L39" s="113"/>
    </row>
    <row r="40" spans="1:12">
      <c r="A40" s="2" t="s">
        <v>301</v>
      </c>
      <c r="B40" s="2" t="s">
        <v>302</v>
      </c>
      <c r="C40" s="17">
        <v>12</v>
      </c>
      <c r="D40" s="113">
        <v>200</v>
      </c>
      <c r="E40" s="113">
        <v>0</v>
      </c>
      <c r="F40" s="113">
        <v>0</v>
      </c>
      <c r="G40" s="113">
        <v>1</v>
      </c>
      <c r="H40" s="113">
        <v>0</v>
      </c>
      <c r="I40" s="65"/>
      <c r="J40" s="113">
        <v>0</v>
      </c>
      <c r="K40" s="113">
        <v>0</v>
      </c>
      <c r="L40" s="113"/>
    </row>
    <row r="41" spans="1:12">
      <c r="A41" s="2"/>
      <c r="B41" s="7" t="s">
        <v>95</v>
      </c>
      <c r="C41" s="17"/>
      <c r="D41" s="113"/>
      <c r="E41" s="113"/>
      <c r="F41" s="113"/>
      <c r="G41" s="113"/>
      <c r="H41" s="113"/>
      <c r="I41" s="65"/>
      <c r="J41" s="113"/>
      <c r="K41" s="113"/>
      <c r="L41" s="113"/>
    </row>
    <row r="42" spans="1:12">
      <c r="A42" s="2" t="s">
        <v>94</v>
      </c>
      <c r="B42" s="2" t="s">
        <v>96</v>
      </c>
      <c r="C42" s="17">
        <v>1636</v>
      </c>
      <c r="D42" s="113">
        <v>200</v>
      </c>
      <c r="E42" s="113">
        <v>2</v>
      </c>
      <c r="F42" s="113">
        <v>2</v>
      </c>
      <c r="G42" s="113" t="s">
        <v>316</v>
      </c>
      <c r="H42" s="113">
        <v>1</v>
      </c>
      <c r="I42" s="65">
        <v>10</v>
      </c>
      <c r="J42" s="113">
        <v>2</v>
      </c>
      <c r="K42" s="113">
        <v>6</v>
      </c>
      <c r="L42" s="113" t="s">
        <v>355</v>
      </c>
    </row>
    <row r="43" spans="1:12">
      <c r="A43" s="2" t="s">
        <v>97</v>
      </c>
      <c r="B43" s="2" t="s">
        <v>98</v>
      </c>
      <c r="C43" s="17">
        <v>532</v>
      </c>
      <c r="D43" s="113">
        <v>200</v>
      </c>
      <c r="E43" s="113">
        <v>1</v>
      </c>
      <c r="F43" s="113">
        <v>1</v>
      </c>
      <c r="G43" s="113" t="s">
        <v>316</v>
      </c>
      <c r="H43" s="113">
        <v>1</v>
      </c>
      <c r="I43" s="65">
        <v>6</v>
      </c>
      <c r="J43" s="113">
        <v>2</v>
      </c>
      <c r="K43" s="113">
        <v>4</v>
      </c>
      <c r="L43" s="82">
        <f>13/15</f>
        <v>0.8666666666666667</v>
      </c>
    </row>
    <row r="44" spans="1:12">
      <c r="A44" s="2" t="s">
        <v>103</v>
      </c>
      <c r="B44" s="2" t="s">
        <v>304</v>
      </c>
      <c r="C44" s="17">
        <v>818</v>
      </c>
      <c r="D44" s="113">
        <v>200</v>
      </c>
      <c r="E44" s="113">
        <v>1</v>
      </c>
      <c r="F44" s="113">
        <v>1</v>
      </c>
      <c r="G44" s="113" t="s">
        <v>316</v>
      </c>
      <c r="H44" s="113">
        <v>1</v>
      </c>
      <c r="I44" s="65"/>
      <c r="J44" s="113">
        <v>1</v>
      </c>
      <c r="K44" s="113">
        <v>4</v>
      </c>
      <c r="L44" s="113"/>
    </row>
    <row r="45" spans="1:12">
      <c r="A45" s="2" t="s">
        <v>105</v>
      </c>
      <c r="B45" s="2" t="s">
        <v>106</v>
      </c>
      <c r="C45" s="17">
        <v>575</v>
      </c>
      <c r="D45" s="113">
        <v>200</v>
      </c>
      <c r="E45" s="113">
        <v>1</v>
      </c>
      <c r="F45" s="113">
        <v>1</v>
      </c>
      <c r="G45" s="113" t="s">
        <v>316</v>
      </c>
      <c r="H45" s="113">
        <v>1</v>
      </c>
      <c r="I45" s="65"/>
      <c r="J45" s="113">
        <v>1</v>
      </c>
      <c r="K45" s="113">
        <v>2</v>
      </c>
      <c r="L45" s="113"/>
    </row>
    <row r="46" spans="1:12">
      <c r="A46" s="2" t="s">
        <v>107</v>
      </c>
      <c r="B46" s="2" t="s">
        <v>356</v>
      </c>
      <c r="C46" s="17">
        <v>60</v>
      </c>
      <c r="D46" s="113">
        <v>200</v>
      </c>
      <c r="E46" s="113">
        <v>0</v>
      </c>
      <c r="F46" s="113">
        <v>0</v>
      </c>
      <c r="G46" s="113">
        <v>1</v>
      </c>
      <c r="H46" s="113">
        <v>0</v>
      </c>
      <c r="I46" s="65"/>
      <c r="J46" s="113">
        <v>0</v>
      </c>
      <c r="K46" s="113">
        <v>0</v>
      </c>
      <c r="L46" s="113"/>
    </row>
    <row r="47" spans="1:12">
      <c r="A47" s="2" t="s">
        <v>109</v>
      </c>
      <c r="B47" s="2" t="s">
        <v>110</v>
      </c>
      <c r="C47" s="17">
        <v>1033</v>
      </c>
      <c r="D47" s="113">
        <v>200</v>
      </c>
      <c r="E47" s="113">
        <v>2</v>
      </c>
      <c r="F47" s="113">
        <v>1</v>
      </c>
      <c r="G47" s="113" t="s">
        <v>316</v>
      </c>
      <c r="H47" s="113">
        <v>1</v>
      </c>
      <c r="I47" s="65"/>
      <c r="J47" s="113">
        <v>2</v>
      </c>
      <c r="K47" s="113">
        <v>4</v>
      </c>
      <c r="L47" s="113"/>
    </row>
    <row r="48" spans="1:12">
      <c r="A48" s="2" t="s">
        <v>230</v>
      </c>
      <c r="B48" s="2" t="s">
        <v>306</v>
      </c>
      <c r="C48" s="17">
        <v>262</v>
      </c>
      <c r="D48" s="113">
        <v>200</v>
      </c>
      <c r="E48" s="113">
        <v>0</v>
      </c>
      <c r="F48" s="113">
        <v>1</v>
      </c>
      <c r="G48" s="113">
        <v>0</v>
      </c>
      <c r="H48" s="113">
        <v>0</v>
      </c>
      <c r="I48" s="65"/>
      <c r="J48" s="113">
        <v>0</v>
      </c>
      <c r="K48" s="113">
        <v>1</v>
      </c>
      <c r="L48" s="113"/>
    </row>
    <row r="49" spans="1:23">
      <c r="A49" s="2" t="s">
        <v>113</v>
      </c>
      <c r="B49" s="2" t="s">
        <v>246</v>
      </c>
      <c r="C49" s="17">
        <v>508</v>
      </c>
      <c r="D49" s="113">
        <v>200</v>
      </c>
      <c r="E49" s="113">
        <v>1</v>
      </c>
      <c r="F49" s="113">
        <v>1</v>
      </c>
      <c r="G49" s="113" t="s">
        <v>316</v>
      </c>
      <c r="H49" s="113"/>
      <c r="I49" s="113"/>
      <c r="J49" s="113"/>
      <c r="K49" s="113"/>
      <c r="L49" s="113"/>
    </row>
    <row r="50" spans="1:23">
      <c r="A50" s="2"/>
      <c r="B50" s="7" t="s">
        <v>118</v>
      </c>
      <c r="C50" s="17"/>
      <c r="D50" s="113"/>
      <c r="E50" s="113"/>
      <c r="F50" s="113"/>
      <c r="G50" s="113"/>
      <c r="H50" s="113"/>
      <c r="I50" s="65"/>
      <c r="J50" s="113"/>
      <c r="K50" s="113"/>
      <c r="L50" s="113"/>
    </row>
    <row r="51" spans="1:23">
      <c r="A51" s="2" t="s">
        <v>117</v>
      </c>
      <c r="B51" s="2" t="s">
        <v>261</v>
      </c>
      <c r="C51" s="17">
        <v>254</v>
      </c>
      <c r="D51" s="113">
        <v>250</v>
      </c>
      <c r="E51" s="113">
        <v>0</v>
      </c>
      <c r="F51" s="113">
        <v>1</v>
      </c>
      <c r="G51" s="113">
        <v>0</v>
      </c>
      <c r="H51" s="113">
        <v>0</v>
      </c>
      <c r="I51" s="65"/>
      <c r="J51" s="113">
        <v>0</v>
      </c>
      <c r="K51" s="113">
        <v>0</v>
      </c>
      <c r="L51" s="113" t="s">
        <v>357</v>
      </c>
    </row>
    <row r="52" spans="1:23">
      <c r="A52" s="89" t="s">
        <v>358</v>
      </c>
      <c r="B52" s="2" t="s">
        <v>261</v>
      </c>
      <c r="C52" s="17">
        <v>67</v>
      </c>
      <c r="D52" s="113">
        <v>250</v>
      </c>
      <c r="E52" s="113">
        <v>0</v>
      </c>
      <c r="F52" s="113">
        <v>0</v>
      </c>
      <c r="G52" s="113">
        <v>1</v>
      </c>
      <c r="H52" s="113"/>
      <c r="I52" s="65"/>
      <c r="J52" s="113"/>
      <c r="K52" s="113"/>
      <c r="L52" s="82">
        <v>0.75</v>
      </c>
      <c r="M52" s="2"/>
      <c r="N52" s="2"/>
      <c r="O52" s="2"/>
      <c r="P52" s="9"/>
      <c r="Q52" s="9"/>
      <c r="R52" s="9"/>
      <c r="S52" s="9"/>
      <c r="T52" s="9"/>
      <c r="U52" s="94"/>
      <c r="V52" s="9"/>
      <c r="W52" s="9"/>
    </row>
    <row r="53" spans="1:23">
      <c r="A53" s="2" t="s">
        <v>120</v>
      </c>
      <c r="B53" s="2" t="s">
        <v>121</v>
      </c>
      <c r="C53" s="17">
        <v>1202</v>
      </c>
      <c r="D53" s="113">
        <v>250</v>
      </c>
      <c r="E53" s="113">
        <v>2</v>
      </c>
      <c r="F53" s="113">
        <v>1</v>
      </c>
      <c r="G53" s="113" t="s">
        <v>316</v>
      </c>
      <c r="H53" s="113">
        <v>1</v>
      </c>
      <c r="I53" s="65">
        <v>9</v>
      </c>
      <c r="J53" s="113">
        <v>1</v>
      </c>
      <c r="K53" s="113">
        <v>3</v>
      </c>
      <c r="L53" s="113"/>
      <c r="M53" s="2"/>
      <c r="N53" s="2"/>
      <c r="O53" s="2"/>
      <c r="P53" s="9"/>
      <c r="Q53" s="9"/>
      <c r="R53" s="9"/>
      <c r="S53" s="9"/>
      <c r="T53" s="9"/>
      <c r="U53" s="94"/>
      <c r="V53" s="9"/>
      <c r="W53" s="9"/>
    </row>
    <row r="54" spans="1:23">
      <c r="A54" s="2" t="s">
        <v>122</v>
      </c>
      <c r="B54" s="2" t="s">
        <v>262</v>
      </c>
      <c r="C54" s="17">
        <v>358</v>
      </c>
      <c r="D54" s="113">
        <v>250</v>
      </c>
      <c r="E54" s="113">
        <v>1</v>
      </c>
      <c r="F54" s="113">
        <v>0</v>
      </c>
      <c r="G54" s="113">
        <v>0</v>
      </c>
      <c r="H54" s="113">
        <v>0</v>
      </c>
      <c r="I54" s="65"/>
      <c r="J54" s="113">
        <v>1</v>
      </c>
      <c r="K54" s="113">
        <v>0</v>
      </c>
      <c r="L54" s="113"/>
      <c r="M54" s="2"/>
      <c r="N54" s="2"/>
      <c r="O54" s="2"/>
      <c r="P54" s="9"/>
      <c r="Q54" s="9"/>
      <c r="R54" s="9"/>
      <c r="S54" s="9"/>
      <c r="T54" s="9"/>
      <c r="U54" s="94"/>
      <c r="V54" s="9"/>
      <c r="W54" s="9"/>
    </row>
    <row r="55" spans="1:23">
      <c r="A55" s="2" t="s">
        <v>128</v>
      </c>
      <c r="B55" s="2" t="s">
        <v>359</v>
      </c>
      <c r="C55" s="17">
        <v>740</v>
      </c>
      <c r="D55" s="113">
        <v>250</v>
      </c>
      <c r="E55" s="113">
        <v>1</v>
      </c>
      <c r="F55" s="113">
        <v>1</v>
      </c>
      <c r="G55" s="113" t="s">
        <v>316</v>
      </c>
      <c r="H55" s="113">
        <v>1</v>
      </c>
      <c r="I55" s="65">
        <v>7</v>
      </c>
      <c r="J55" s="113">
        <v>1</v>
      </c>
      <c r="K55" s="113">
        <v>1</v>
      </c>
      <c r="L55" s="113"/>
      <c r="M55" s="2"/>
      <c r="N55" s="2"/>
      <c r="O55" s="2"/>
      <c r="P55" s="9"/>
      <c r="Q55" s="9"/>
      <c r="R55" s="9"/>
      <c r="S55" s="9"/>
      <c r="T55" s="9"/>
      <c r="U55" s="94"/>
      <c r="V55" s="9"/>
      <c r="W55" s="9"/>
    </row>
    <row r="56" spans="1:23">
      <c r="A56" s="2" t="s">
        <v>132</v>
      </c>
      <c r="B56" s="2" t="s">
        <v>133</v>
      </c>
      <c r="C56" s="17">
        <v>377</v>
      </c>
      <c r="D56" s="113">
        <v>250</v>
      </c>
      <c r="E56" s="113">
        <v>1</v>
      </c>
      <c r="F56" s="113">
        <v>0</v>
      </c>
      <c r="G56" s="113" t="s">
        <v>316</v>
      </c>
      <c r="H56" s="113">
        <v>0</v>
      </c>
      <c r="I56" s="65"/>
      <c r="J56" s="113">
        <v>0</v>
      </c>
      <c r="K56" s="113">
        <v>1</v>
      </c>
      <c r="L56" s="113"/>
      <c r="M56" s="2"/>
      <c r="N56" s="2"/>
      <c r="O56" s="2"/>
      <c r="P56" s="9"/>
      <c r="Q56" s="9"/>
      <c r="R56" s="9"/>
      <c r="S56" s="9"/>
      <c r="T56" s="9"/>
      <c r="U56" s="94"/>
      <c r="V56" s="9"/>
      <c r="W56" s="9"/>
    </row>
    <row r="57" spans="1:23">
      <c r="A57" s="2" t="s">
        <v>134</v>
      </c>
      <c r="B57" s="2" t="s">
        <v>135</v>
      </c>
      <c r="C57" s="17">
        <v>507</v>
      </c>
      <c r="D57" s="113">
        <v>250</v>
      </c>
      <c r="E57" s="113">
        <v>0</v>
      </c>
      <c r="F57" s="113">
        <v>1</v>
      </c>
      <c r="G57" s="113" t="s">
        <v>316</v>
      </c>
      <c r="H57" s="113">
        <v>1</v>
      </c>
      <c r="I57" s="65">
        <v>7</v>
      </c>
      <c r="J57" s="113">
        <v>0</v>
      </c>
      <c r="K57" s="113">
        <v>1</v>
      </c>
      <c r="L57" s="113"/>
      <c r="M57" s="2"/>
      <c r="N57" s="2"/>
      <c r="O57" s="2"/>
      <c r="P57" s="9"/>
      <c r="Q57" s="9"/>
      <c r="R57" s="9"/>
      <c r="S57" s="9"/>
      <c r="T57" s="9"/>
      <c r="U57" s="94"/>
      <c r="V57" s="9"/>
      <c r="W57" s="9"/>
    </row>
    <row r="58" spans="1:23">
      <c r="A58" s="2" t="s">
        <v>136</v>
      </c>
      <c r="B58" s="2" t="s">
        <v>327</v>
      </c>
      <c r="C58" s="6">
        <v>392</v>
      </c>
      <c r="D58" s="113">
        <v>250</v>
      </c>
      <c r="E58" s="113">
        <v>1</v>
      </c>
      <c r="F58" s="113">
        <v>0</v>
      </c>
      <c r="G58" s="113" t="s">
        <v>316</v>
      </c>
      <c r="H58" s="113"/>
      <c r="I58" s="65"/>
      <c r="J58" s="113"/>
      <c r="K58" s="113"/>
      <c r="L58" s="113"/>
      <c r="M58" s="2"/>
      <c r="N58" s="2"/>
      <c r="O58" s="2"/>
      <c r="P58" s="9"/>
      <c r="Q58" s="9"/>
      <c r="R58" s="9"/>
      <c r="S58" s="9"/>
      <c r="T58" s="9"/>
      <c r="U58" s="94"/>
      <c r="V58" s="9"/>
      <c r="W58" s="9"/>
    </row>
    <row r="59" spans="1:23">
      <c r="A59" s="13" t="s">
        <v>142</v>
      </c>
      <c r="B59" s="2" t="s">
        <v>360</v>
      </c>
      <c r="C59" s="6">
        <v>321</v>
      </c>
      <c r="D59" s="113">
        <v>250</v>
      </c>
      <c r="E59" s="113"/>
      <c r="F59" s="113"/>
      <c r="G59" s="113"/>
      <c r="H59" s="113">
        <v>0</v>
      </c>
      <c r="I59" s="65"/>
      <c r="J59" s="113">
        <v>1</v>
      </c>
      <c r="K59" s="113">
        <v>0</v>
      </c>
      <c r="L59" s="113"/>
      <c r="M59" s="2"/>
      <c r="N59" s="2"/>
      <c r="O59" s="2"/>
      <c r="P59" s="9"/>
      <c r="Q59" s="9"/>
      <c r="R59" s="9"/>
      <c r="S59" s="9"/>
      <c r="T59" s="9"/>
      <c r="U59" s="94"/>
      <c r="V59" s="9"/>
      <c r="W59" s="9"/>
    </row>
    <row r="60" spans="1:23">
      <c r="A60" s="13" t="s">
        <v>144</v>
      </c>
      <c r="B60" s="2" t="s">
        <v>145</v>
      </c>
      <c r="C60" s="6">
        <v>555</v>
      </c>
      <c r="D60" s="113">
        <v>250</v>
      </c>
      <c r="E60" s="113">
        <v>0</v>
      </c>
      <c r="F60" s="113">
        <v>1</v>
      </c>
      <c r="G60" s="113" t="s">
        <v>316</v>
      </c>
      <c r="H60" s="113">
        <v>1</v>
      </c>
      <c r="I60" s="65">
        <v>5</v>
      </c>
      <c r="J60" s="113">
        <v>0</v>
      </c>
      <c r="K60" s="113">
        <v>0</v>
      </c>
      <c r="L60" s="113"/>
      <c r="M60" s="13"/>
      <c r="N60" s="2"/>
      <c r="O60" s="2"/>
      <c r="P60" s="9"/>
      <c r="Q60" s="9"/>
      <c r="R60" s="9"/>
      <c r="S60" s="9"/>
      <c r="T60" s="9"/>
      <c r="U60" s="94"/>
      <c r="V60" s="9"/>
      <c r="W60" s="9"/>
    </row>
    <row r="61" spans="1:23">
      <c r="A61" s="2" t="s">
        <v>146</v>
      </c>
      <c r="B61" s="2" t="s">
        <v>147</v>
      </c>
      <c r="C61" s="6">
        <v>992</v>
      </c>
      <c r="D61" s="113">
        <v>250</v>
      </c>
      <c r="E61" s="113">
        <v>1</v>
      </c>
      <c r="F61" s="113">
        <v>1</v>
      </c>
      <c r="G61" s="113" t="s">
        <v>316</v>
      </c>
      <c r="H61" s="113">
        <v>1</v>
      </c>
      <c r="I61" s="65">
        <v>6</v>
      </c>
      <c r="J61" s="113">
        <v>1</v>
      </c>
      <c r="K61" s="113">
        <v>1</v>
      </c>
      <c r="L61" s="113"/>
      <c r="M61" s="13"/>
      <c r="N61" s="2"/>
      <c r="O61" s="2"/>
      <c r="P61" s="9"/>
      <c r="Q61" s="9"/>
      <c r="R61" s="9"/>
      <c r="S61" s="9"/>
      <c r="T61" s="9"/>
      <c r="U61" s="94"/>
      <c r="V61" s="9"/>
      <c r="W61" s="9"/>
    </row>
    <row r="62" spans="1:23">
      <c r="A62" s="13" t="s">
        <v>148</v>
      </c>
      <c r="B62" s="2" t="s">
        <v>149</v>
      </c>
      <c r="C62" s="6">
        <v>304</v>
      </c>
      <c r="D62" s="113">
        <v>250</v>
      </c>
      <c r="E62" s="113">
        <v>0</v>
      </c>
      <c r="F62" s="113">
        <v>1</v>
      </c>
      <c r="G62" s="113">
        <v>0</v>
      </c>
      <c r="H62" s="113">
        <v>0</v>
      </c>
      <c r="I62" s="65"/>
      <c r="J62" s="113">
        <v>0</v>
      </c>
      <c r="K62" s="113">
        <v>1</v>
      </c>
      <c r="L62" s="113"/>
      <c r="M62" s="2"/>
      <c r="N62" s="2"/>
      <c r="O62" s="2"/>
      <c r="P62" s="9"/>
      <c r="Q62" s="9"/>
      <c r="R62" s="9"/>
      <c r="S62" s="9"/>
      <c r="T62" s="9"/>
      <c r="U62" s="94"/>
      <c r="V62" s="9"/>
      <c r="W62" s="9"/>
    </row>
    <row r="63" spans="1:23">
      <c r="A63" s="13" t="s">
        <v>150</v>
      </c>
      <c r="B63" s="2" t="s">
        <v>151</v>
      </c>
      <c r="C63" s="6">
        <v>656</v>
      </c>
      <c r="D63" s="113">
        <v>250</v>
      </c>
      <c r="E63" s="113">
        <v>1</v>
      </c>
      <c r="F63" s="113">
        <v>1</v>
      </c>
      <c r="G63" s="113" t="s">
        <v>316</v>
      </c>
      <c r="H63" s="113">
        <v>0</v>
      </c>
      <c r="I63" s="65"/>
      <c r="J63" s="113">
        <v>1</v>
      </c>
      <c r="K63" s="113">
        <v>2</v>
      </c>
      <c r="L63" s="113"/>
      <c r="M63" s="13"/>
      <c r="N63" s="2"/>
      <c r="O63" s="2"/>
      <c r="P63" s="9"/>
      <c r="Q63" s="9"/>
      <c r="R63" s="9"/>
      <c r="S63" s="9"/>
      <c r="T63" s="9"/>
      <c r="U63" s="94"/>
      <c r="V63" s="9"/>
      <c r="W63" s="9"/>
    </row>
    <row r="64" spans="1:23">
      <c r="A64" s="13" t="s">
        <v>152</v>
      </c>
      <c r="B64" s="2" t="s">
        <v>153</v>
      </c>
      <c r="C64" s="6">
        <v>20</v>
      </c>
      <c r="D64" s="113">
        <v>250</v>
      </c>
      <c r="E64" s="113">
        <v>0</v>
      </c>
      <c r="F64" s="113">
        <v>0</v>
      </c>
      <c r="G64" s="113">
        <v>1</v>
      </c>
      <c r="H64" s="113">
        <v>0</v>
      </c>
      <c r="I64" s="65"/>
      <c r="J64" s="113">
        <v>0</v>
      </c>
      <c r="K64" s="113">
        <v>0</v>
      </c>
      <c r="L64" s="113"/>
      <c r="M64" s="13"/>
      <c r="N64" s="2"/>
      <c r="O64" s="2"/>
      <c r="P64" s="9"/>
      <c r="Q64" s="9"/>
      <c r="R64" s="9"/>
      <c r="S64" s="9"/>
      <c r="T64" s="9"/>
      <c r="U64" s="94"/>
      <c r="V64" s="9"/>
      <c r="W64" s="9"/>
    </row>
    <row r="65" spans="1:23">
      <c r="A65" s="13" t="s">
        <v>328</v>
      </c>
      <c r="B65" s="2" t="s">
        <v>361</v>
      </c>
      <c r="C65" s="6">
        <v>85</v>
      </c>
      <c r="D65" s="113">
        <v>250</v>
      </c>
      <c r="E65" s="113">
        <v>0</v>
      </c>
      <c r="F65" s="113">
        <v>1</v>
      </c>
      <c r="G65" s="113">
        <v>0</v>
      </c>
      <c r="H65" s="113">
        <v>0</v>
      </c>
      <c r="I65" s="65"/>
      <c r="J65" s="113">
        <v>0</v>
      </c>
      <c r="K65" s="113">
        <v>0</v>
      </c>
      <c r="L65" s="113"/>
      <c r="M65" s="13"/>
      <c r="N65" s="2"/>
      <c r="O65" s="2"/>
      <c r="P65" s="9"/>
      <c r="Q65" s="9"/>
      <c r="R65" s="9"/>
      <c r="S65" s="9"/>
      <c r="T65" s="9"/>
      <c r="U65" s="94"/>
      <c r="V65" s="9"/>
      <c r="W65" s="9"/>
    </row>
    <row r="66" spans="1:23">
      <c r="A66" s="13" t="s">
        <v>154</v>
      </c>
      <c r="B66" s="2" t="s">
        <v>362</v>
      </c>
      <c r="C66" s="6">
        <v>22</v>
      </c>
      <c r="D66" s="113">
        <v>250</v>
      </c>
      <c r="E66" s="113">
        <v>0</v>
      </c>
      <c r="F66" s="113">
        <v>0</v>
      </c>
      <c r="G66" s="113">
        <v>1</v>
      </c>
      <c r="H66" s="113"/>
      <c r="I66" s="65"/>
      <c r="J66" s="113"/>
      <c r="K66" s="113"/>
      <c r="L66" s="113"/>
      <c r="M66" s="13"/>
      <c r="N66" s="2"/>
      <c r="O66" s="2"/>
      <c r="P66" s="9"/>
      <c r="Q66" s="9"/>
      <c r="R66" s="9"/>
      <c r="S66" s="9"/>
      <c r="T66" s="9"/>
      <c r="U66" s="94"/>
      <c r="V66" s="9"/>
      <c r="W66" s="9"/>
    </row>
    <row r="67" spans="1:23">
      <c r="A67" s="2"/>
      <c r="B67" s="24" t="s">
        <v>157</v>
      </c>
      <c r="C67" s="11"/>
      <c r="D67" s="113"/>
      <c r="E67" s="113"/>
      <c r="F67" s="113"/>
      <c r="G67" s="113"/>
      <c r="H67" s="113"/>
      <c r="I67" s="65"/>
      <c r="J67" s="113"/>
      <c r="K67" s="113"/>
      <c r="L67" s="113"/>
      <c r="M67" s="13"/>
      <c r="N67" s="2"/>
      <c r="O67" s="2"/>
      <c r="P67" s="9"/>
      <c r="Q67" s="9"/>
      <c r="R67" s="9"/>
      <c r="S67" s="9"/>
      <c r="T67" s="9"/>
      <c r="U67" s="94"/>
      <c r="V67" s="9"/>
      <c r="W67" s="9"/>
    </row>
    <row r="68" spans="1:23">
      <c r="A68" s="13" t="s">
        <v>156</v>
      </c>
      <c r="B68" s="2" t="s">
        <v>158</v>
      </c>
      <c r="C68" s="17">
        <v>860</v>
      </c>
      <c r="D68" s="113">
        <v>200</v>
      </c>
      <c r="E68" s="113">
        <v>1</v>
      </c>
      <c r="F68" s="113">
        <v>1</v>
      </c>
      <c r="G68" s="113" t="s">
        <v>316</v>
      </c>
      <c r="H68" s="113">
        <v>1</v>
      </c>
      <c r="I68" s="65">
        <v>2</v>
      </c>
      <c r="J68" s="113">
        <v>1</v>
      </c>
      <c r="K68" s="113">
        <v>2</v>
      </c>
      <c r="L68" s="113" t="s">
        <v>363</v>
      </c>
    </row>
    <row r="69" spans="1:23">
      <c r="A69" s="13" t="s">
        <v>161</v>
      </c>
      <c r="B69" s="2" t="s">
        <v>162</v>
      </c>
      <c r="C69" s="17">
        <v>557</v>
      </c>
      <c r="D69" s="113">
        <v>200</v>
      </c>
      <c r="E69" s="113">
        <v>1</v>
      </c>
      <c r="F69" s="113">
        <v>1</v>
      </c>
      <c r="G69" s="113" t="s">
        <v>316</v>
      </c>
      <c r="H69" s="113">
        <v>1</v>
      </c>
      <c r="I69" s="65">
        <v>3</v>
      </c>
      <c r="J69" s="113">
        <v>0</v>
      </c>
      <c r="K69" s="113">
        <v>3</v>
      </c>
      <c r="L69" s="82">
        <v>0.75</v>
      </c>
    </row>
    <row r="70" spans="1:23">
      <c r="A70" s="13" t="s">
        <v>163</v>
      </c>
      <c r="B70" s="2" t="s">
        <v>307</v>
      </c>
      <c r="C70" s="17">
        <v>1240</v>
      </c>
      <c r="D70" s="113">
        <v>200</v>
      </c>
      <c r="E70" s="113">
        <v>2</v>
      </c>
      <c r="F70" s="113">
        <v>1</v>
      </c>
      <c r="G70" s="113" t="s">
        <v>316</v>
      </c>
      <c r="H70" s="113">
        <v>1</v>
      </c>
      <c r="I70" s="65">
        <v>9</v>
      </c>
      <c r="J70" s="113">
        <v>2</v>
      </c>
      <c r="K70" s="113">
        <v>3</v>
      </c>
      <c r="L70" s="113"/>
    </row>
    <row r="71" spans="1:23">
      <c r="A71" s="13"/>
      <c r="B71" s="7" t="s">
        <v>166</v>
      </c>
      <c r="C71" s="17"/>
      <c r="D71" s="113"/>
      <c r="E71" s="113"/>
      <c r="F71" s="113"/>
      <c r="G71" s="113"/>
      <c r="H71" s="113"/>
      <c r="I71" s="65"/>
      <c r="J71" s="113"/>
      <c r="K71" s="113"/>
      <c r="L71" s="113"/>
    </row>
    <row r="72" spans="1:23">
      <c r="A72" s="13" t="s">
        <v>165</v>
      </c>
      <c r="B72" s="2" t="s">
        <v>167</v>
      </c>
      <c r="C72" s="17">
        <v>988</v>
      </c>
      <c r="D72" s="113">
        <v>200</v>
      </c>
      <c r="E72" s="113">
        <v>2</v>
      </c>
      <c r="F72" s="113">
        <v>1</v>
      </c>
      <c r="G72" s="113" t="s">
        <v>316</v>
      </c>
      <c r="H72" s="113">
        <v>1</v>
      </c>
      <c r="I72" s="65">
        <v>10</v>
      </c>
      <c r="J72" s="113">
        <v>0</v>
      </c>
      <c r="K72" s="113">
        <v>3</v>
      </c>
      <c r="L72" s="113" t="s">
        <v>364</v>
      </c>
    </row>
    <row r="73" spans="1:23">
      <c r="A73" s="2" t="s">
        <v>168</v>
      </c>
      <c r="B73" s="2" t="s">
        <v>310</v>
      </c>
      <c r="C73" s="17">
        <v>943</v>
      </c>
      <c r="D73" s="113">
        <v>200</v>
      </c>
      <c r="E73" s="113">
        <v>1</v>
      </c>
      <c r="F73" s="113">
        <v>2</v>
      </c>
      <c r="G73" s="113" t="s">
        <v>316</v>
      </c>
      <c r="H73" s="113">
        <v>2</v>
      </c>
      <c r="I73" s="65" t="s">
        <v>365</v>
      </c>
      <c r="J73" s="113">
        <v>0</v>
      </c>
      <c r="K73" s="113">
        <v>1</v>
      </c>
      <c r="L73" s="82">
        <v>0.5</v>
      </c>
    </row>
    <row r="74" spans="1:23">
      <c r="A74" s="2"/>
      <c r="B74" s="7" t="s">
        <v>171</v>
      </c>
      <c r="C74" s="17"/>
      <c r="D74" s="113"/>
      <c r="E74" s="113"/>
      <c r="F74" s="113"/>
      <c r="G74" s="113"/>
      <c r="H74" s="113"/>
      <c r="I74" s="65"/>
      <c r="J74" s="113"/>
      <c r="K74" s="113"/>
      <c r="L74" s="113"/>
    </row>
    <row r="75" spans="1:23">
      <c r="A75" s="13" t="s">
        <v>170</v>
      </c>
      <c r="B75" s="2" t="s">
        <v>172</v>
      </c>
      <c r="C75" s="17">
        <v>1065</v>
      </c>
      <c r="D75" s="113">
        <v>250</v>
      </c>
      <c r="E75" s="113">
        <v>1</v>
      </c>
      <c r="F75" s="113">
        <v>1</v>
      </c>
      <c r="G75" s="113" t="s">
        <v>316</v>
      </c>
      <c r="H75" s="113">
        <v>0</v>
      </c>
      <c r="I75" s="65"/>
      <c r="J75" s="113">
        <v>1</v>
      </c>
      <c r="K75" s="113">
        <v>4</v>
      </c>
      <c r="L75" s="113" t="s">
        <v>366</v>
      </c>
    </row>
    <row r="76" spans="1:23">
      <c r="A76" s="13" t="s">
        <v>173</v>
      </c>
      <c r="B76" s="2" t="s">
        <v>174</v>
      </c>
      <c r="C76" s="17">
        <v>1920</v>
      </c>
      <c r="D76" s="113">
        <v>250</v>
      </c>
      <c r="E76" s="113">
        <v>2</v>
      </c>
      <c r="F76" s="113">
        <v>2</v>
      </c>
      <c r="G76" s="113" t="s">
        <v>316</v>
      </c>
      <c r="H76" s="113">
        <v>2</v>
      </c>
      <c r="I76" s="65" t="s">
        <v>367</v>
      </c>
      <c r="J76" s="113">
        <v>2</v>
      </c>
      <c r="K76" s="113">
        <v>2</v>
      </c>
      <c r="L76" s="82">
        <v>0.83</v>
      </c>
    </row>
    <row r="77" spans="1:23">
      <c r="A77" s="13"/>
      <c r="B77" s="7" t="s">
        <v>176</v>
      </c>
      <c r="C77" s="17"/>
      <c r="D77" s="113"/>
      <c r="E77" s="113"/>
      <c r="F77" s="113"/>
      <c r="G77" s="113"/>
      <c r="H77" s="113"/>
      <c r="I77" s="65"/>
      <c r="J77" s="113"/>
      <c r="K77" s="113"/>
      <c r="L77" s="113"/>
    </row>
    <row r="78" spans="1:23">
      <c r="A78" s="13" t="s">
        <v>175</v>
      </c>
      <c r="B78" s="2" t="s">
        <v>264</v>
      </c>
      <c r="C78" s="17">
        <v>1377</v>
      </c>
      <c r="D78" s="113">
        <v>250</v>
      </c>
      <c r="E78" s="113">
        <v>1</v>
      </c>
      <c r="F78" s="113">
        <v>2</v>
      </c>
      <c r="G78" s="113" t="s">
        <v>316</v>
      </c>
      <c r="H78" s="113">
        <v>1</v>
      </c>
      <c r="I78" s="65">
        <v>10</v>
      </c>
      <c r="J78" s="113">
        <v>1</v>
      </c>
      <c r="K78" s="113">
        <v>3</v>
      </c>
      <c r="L78" s="113" t="s">
        <v>368</v>
      </c>
    </row>
    <row r="79" spans="1:23">
      <c r="A79" s="13"/>
      <c r="B79" s="7" t="s">
        <v>179</v>
      </c>
      <c r="C79" s="17"/>
      <c r="D79" s="113"/>
      <c r="E79" s="113"/>
      <c r="F79" s="113"/>
      <c r="G79" s="113"/>
      <c r="H79" s="113"/>
      <c r="I79" s="65"/>
      <c r="J79" s="113"/>
      <c r="K79" s="113"/>
      <c r="L79" s="82">
        <v>0.66</v>
      </c>
    </row>
    <row r="80" spans="1:23">
      <c r="A80" s="13" t="s">
        <v>178</v>
      </c>
      <c r="B80" s="2" t="s">
        <v>180</v>
      </c>
      <c r="C80" s="17">
        <v>849</v>
      </c>
      <c r="D80" s="113">
        <v>250</v>
      </c>
      <c r="E80" s="113">
        <v>1</v>
      </c>
      <c r="F80" s="113">
        <v>1</v>
      </c>
      <c r="G80" s="113" t="s">
        <v>316</v>
      </c>
      <c r="H80" s="113">
        <v>1</v>
      </c>
      <c r="I80" s="65">
        <v>6</v>
      </c>
      <c r="J80" s="113">
        <v>1</v>
      </c>
      <c r="K80" s="113">
        <v>0</v>
      </c>
      <c r="L80" s="113"/>
    </row>
    <row r="81" spans="1:13">
      <c r="A81" s="13" t="s">
        <v>181</v>
      </c>
      <c r="B81" s="2" t="s">
        <v>182</v>
      </c>
      <c r="C81" s="17">
        <v>1029</v>
      </c>
      <c r="D81" s="113">
        <v>250</v>
      </c>
      <c r="E81" s="113">
        <v>0</v>
      </c>
      <c r="F81" s="113">
        <v>2</v>
      </c>
      <c r="G81" s="113" t="s">
        <v>316</v>
      </c>
      <c r="H81" s="113">
        <v>2</v>
      </c>
      <c r="I81" s="65" t="s">
        <v>365</v>
      </c>
      <c r="J81" s="113">
        <v>0</v>
      </c>
      <c r="K81" s="113">
        <v>1</v>
      </c>
      <c r="L81" s="113" t="s">
        <v>369</v>
      </c>
    </row>
    <row r="82" spans="1:13">
      <c r="A82" s="13" t="s">
        <v>183</v>
      </c>
      <c r="B82" s="2" t="s">
        <v>370</v>
      </c>
      <c r="C82" s="17">
        <v>205</v>
      </c>
      <c r="D82" s="113">
        <v>250</v>
      </c>
      <c r="E82" s="113">
        <v>0</v>
      </c>
      <c r="F82" s="113">
        <v>0</v>
      </c>
      <c r="G82" s="113">
        <v>1</v>
      </c>
      <c r="H82" s="113">
        <v>1</v>
      </c>
      <c r="I82" s="65"/>
      <c r="J82" s="113">
        <v>0</v>
      </c>
      <c r="K82" s="113">
        <v>0</v>
      </c>
      <c r="L82" s="82">
        <v>1</v>
      </c>
    </row>
    <row r="83" spans="1:13">
      <c r="A83" s="13" t="s">
        <v>265</v>
      </c>
      <c r="B83" s="2" t="s">
        <v>371</v>
      </c>
      <c r="C83" s="17">
        <v>106</v>
      </c>
      <c r="D83" s="113">
        <v>250</v>
      </c>
      <c r="E83" s="113">
        <v>1</v>
      </c>
      <c r="F83" s="113">
        <v>0</v>
      </c>
      <c r="G83" s="113">
        <v>0</v>
      </c>
      <c r="H83" s="113">
        <v>0</v>
      </c>
      <c r="I83" s="65"/>
      <c r="J83" s="113">
        <v>0</v>
      </c>
      <c r="K83" s="113">
        <v>0</v>
      </c>
      <c r="L83" s="113"/>
    </row>
    <row r="84" spans="1:13">
      <c r="A84" s="13"/>
      <c r="B84" s="7" t="s">
        <v>186</v>
      </c>
      <c r="C84" s="17"/>
      <c r="D84" s="113"/>
      <c r="E84" s="113"/>
      <c r="F84" s="113"/>
      <c r="G84" s="113"/>
      <c r="H84" s="113"/>
      <c r="I84" s="65"/>
      <c r="J84" s="113"/>
      <c r="K84" s="113"/>
      <c r="L84" s="113"/>
    </row>
    <row r="85" spans="1:13">
      <c r="A85" s="13" t="s">
        <v>267</v>
      </c>
      <c r="B85" s="2" t="s">
        <v>196</v>
      </c>
      <c r="C85" s="17">
        <v>407</v>
      </c>
      <c r="D85" s="113">
        <v>200</v>
      </c>
      <c r="E85" s="113">
        <v>0</v>
      </c>
      <c r="F85" s="113">
        <v>1</v>
      </c>
      <c r="G85" s="113" t="s">
        <v>316</v>
      </c>
      <c r="H85" s="113">
        <v>1</v>
      </c>
      <c r="I85" s="65">
        <v>4</v>
      </c>
      <c r="J85" s="113">
        <v>0</v>
      </c>
      <c r="K85" s="113">
        <v>1</v>
      </c>
      <c r="L85" s="113"/>
    </row>
    <row r="86" spans="1:13">
      <c r="A86" s="13" t="s">
        <v>185</v>
      </c>
      <c r="B86" s="2" t="s">
        <v>187</v>
      </c>
      <c r="C86" s="17">
        <v>392</v>
      </c>
      <c r="D86" s="113">
        <v>200</v>
      </c>
      <c r="E86" s="113">
        <v>0</v>
      </c>
      <c r="F86" s="113">
        <v>1</v>
      </c>
      <c r="G86" s="113" t="s">
        <v>316</v>
      </c>
      <c r="H86" s="113">
        <v>1</v>
      </c>
      <c r="I86" s="65">
        <v>6</v>
      </c>
      <c r="J86" s="113">
        <v>0</v>
      </c>
      <c r="K86" s="113">
        <v>0</v>
      </c>
      <c r="L86" s="113" t="s">
        <v>372</v>
      </c>
    </row>
    <row r="87" spans="1:13">
      <c r="A87" s="13" t="s">
        <v>188</v>
      </c>
      <c r="B87" s="2" t="s">
        <v>373</v>
      </c>
      <c r="C87" s="17">
        <v>588</v>
      </c>
      <c r="D87" s="113">
        <v>200</v>
      </c>
      <c r="E87" s="113">
        <v>1</v>
      </c>
      <c r="F87" s="113">
        <v>1</v>
      </c>
      <c r="G87" s="113" t="s">
        <v>316</v>
      </c>
      <c r="H87" s="113">
        <v>0</v>
      </c>
      <c r="I87" s="65"/>
      <c r="J87" s="113">
        <v>1</v>
      </c>
      <c r="K87" s="113">
        <v>2</v>
      </c>
      <c r="L87" s="82">
        <v>0.89</v>
      </c>
    </row>
    <row r="88" spans="1:13">
      <c r="A88" s="13" t="s">
        <v>190</v>
      </c>
      <c r="B88" s="2" t="s">
        <v>191</v>
      </c>
      <c r="C88" s="17">
        <v>334</v>
      </c>
      <c r="D88" s="113">
        <v>200</v>
      </c>
      <c r="E88" s="113">
        <v>0</v>
      </c>
      <c r="F88" s="113">
        <v>1</v>
      </c>
      <c r="G88" s="113" t="s">
        <v>316</v>
      </c>
      <c r="H88" s="113">
        <v>1</v>
      </c>
      <c r="I88" s="65">
        <v>9</v>
      </c>
      <c r="J88" s="113">
        <v>0</v>
      </c>
      <c r="K88" s="113">
        <v>0</v>
      </c>
      <c r="L88" s="113"/>
    </row>
    <row r="89" spans="1:13">
      <c r="A89" s="13" t="s">
        <v>192</v>
      </c>
      <c r="B89" s="2" t="s">
        <v>93</v>
      </c>
      <c r="C89" s="6">
        <v>652</v>
      </c>
      <c r="D89" s="113">
        <v>200</v>
      </c>
      <c r="E89" s="113">
        <v>1</v>
      </c>
      <c r="F89" s="113">
        <v>1</v>
      </c>
      <c r="G89" s="113" t="s">
        <v>316</v>
      </c>
      <c r="H89" s="113">
        <v>1</v>
      </c>
      <c r="I89" s="65">
        <v>13</v>
      </c>
      <c r="J89" s="113">
        <v>1</v>
      </c>
      <c r="K89" s="113">
        <v>2</v>
      </c>
      <c r="L89" s="113"/>
    </row>
    <row r="90" spans="1:13">
      <c r="A90" s="13" t="s">
        <v>193</v>
      </c>
      <c r="B90" s="2" t="s">
        <v>374</v>
      </c>
      <c r="C90" s="6">
        <v>108</v>
      </c>
      <c r="D90" s="113">
        <v>200</v>
      </c>
      <c r="E90" s="113">
        <v>0</v>
      </c>
      <c r="F90" s="113">
        <v>0</v>
      </c>
      <c r="G90" s="113">
        <v>1</v>
      </c>
      <c r="H90" s="113">
        <v>0</v>
      </c>
      <c r="I90" s="65"/>
      <c r="J90" s="113">
        <v>0</v>
      </c>
      <c r="K90" s="113">
        <v>0</v>
      </c>
      <c r="L90" s="113"/>
    </row>
    <row r="91" spans="1:13">
      <c r="A91" s="13" t="s">
        <v>195</v>
      </c>
      <c r="B91" s="2" t="s">
        <v>282</v>
      </c>
      <c r="C91" s="6">
        <v>504</v>
      </c>
      <c r="D91" s="113">
        <v>200</v>
      </c>
      <c r="E91" s="113">
        <v>1</v>
      </c>
      <c r="F91" s="113">
        <v>1</v>
      </c>
      <c r="G91" s="113" t="s">
        <v>316</v>
      </c>
      <c r="H91" s="113">
        <v>1</v>
      </c>
      <c r="I91" s="65">
        <v>9</v>
      </c>
      <c r="J91" s="113">
        <v>1</v>
      </c>
      <c r="K91" s="113">
        <v>2</v>
      </c>
      <c r="L91" s="113"/>
      <c r="M91" t="s">
        <v>375</v>
      </c>
    </row>
    <row r="92" spans="1:13">
      <c r="A92" s="13"/>
      <c r="B92" s="7" t="s">
        <v>198</v>
      </c>
      <c r="C92" s="6"/>
      <c r="D92" s="113"/>
      <c r="E92" s="113"/>
      <c r="F92" s="113"/>
      <c r="G92" s="113"/>
      <c r="H92" s="113"/>
      <c r="I92" s="65"/>
      <c r="J92" s="113"/>
      <c r="K92" s="113"/>
      <c r="L92" s="113"/>
    </row>
    <row r="93" spans="1:13">
      <c r="A93" s="13" t="s">
        <v>197</v>
      </c>
      <c r="B93" s="2" t="s">
        <v>376</v>
      </c>
      <c r="C93" s="17">
        <v>139</v>
      </c>
      <c r="D93" s="113">
        <v>250</v>
      </c>
      <c r="E93" s="113">
        <v>0</v>
      </c>
      <c r="F93" s="113">
        <v>0</v>
      </c>
      <c r="G93" s="113">
        <v>1</v>
      </c>
      <c r="H93" s="113">
        <v>0</v>
      </c>
      <c r="I93" s="65"/>
      <c r="J93" s="113">
        <v>0</v>
      </c>
      <c r="K93" s="113">
        <v>0</v>
      </c>
      <c r="L93" s="113"/>
      <c r="M93" s="91"/>
    </row>
    <row r="94" spans="1:13">
      <c r="A94" s="13" t="s">
        <v>200</v>
      </c>
      <c r="B94" s="2" t="s">
        <v>201</v>
      </c>
      <c r="C94" s="17">
        <v>322</v>
      </c>
      <c r="D94" s="113">
        <v>250</v>
      </c>
      <c r="E94" s="113">
        <v>0</v>
      </c>
      <c r="F94" s="113">
        <v>1</v>
      </c>
      <c r="G94" s="113">
        <v>0</v>
      </c>
      <c r="H94" s="113">
        <v>0</v>
      </c>
      <c r="I94" s="65"/>
      <c r="J94" s="113">
        <v>0</v>
      </c>
      <c r="K94" s="113">
        <v>0</v>
      </c>
      <c r="L94" s="113" t="s">
        <v>352</v>
      </c>
      <c r="M94" s="91"/>
    </row>
    <row r="95" spans="1:13">
      <c r="A95" s="13" t="s">
        <v>202</v>
      </c>
      <c r="B95" s="2" t="s">
        <v>203</v>
      </c>
      <c r="C95" s="17">
        <v>1879</v>
      </c>
      <c r="D95" s="113">
        <v>250</v>
      </c>
      <c r="E95" s="113">
        <v>2</v>
      </c>
      <c r="F95" s="113">
        <v>2</v>
      </c>
      <c r="G95" s="113" t="s">
        <v>316</v>
      </c>
      <c r="H95" s="113">
        <v>2</v>
      </c>
      <c r="I95" s="65" t="s">
        <v>377</v>
      </c>
      <c r="J95" s="113">
        <v>1</v>
      </c>
      <c r="K95" s="113">
        <v>5</v>
      </c>
      <c r="L95" s="82">
        <v>0.67</v>
      </c>
      <c r="M95" s="91"/>
    </row>
    <row r="96" spans="1:13">
      <c r="A96" s="13" t="s">
        <v>204</v>
      </c>
      <c r="B96" s="2" t="s">
        <v>205</v>
      </c>
      <c r="C96" s="17">
        <v>259</v>
      </c>
      <c r="D96" s="113">
        <v>250</v>
      </c>
      <c r="E96" s="113">
        <v>0</v>
      </c>
      <c r="F96" s="113">
        <v>1</v>
      </c>
      <c r="G96" s="113">
        <v>0</v>
      </c>
      <c r="H96" s="113">
        <v>0</v>
      </c>
      <c r="I96" s="65"/>
      <c r="J96" s="113">
        <v>1</v>
      </c>
      <c r="K96" s="113">
        <v>0</v>
      </c>
      <c r="L96" s="113"/>
      <c r="M96" s="91"/>
    </row>
    <row r="97" spans="1:13">
      <c r="A97" s="13" t="s">
        <v>206</v>
      </c>
      <c r="B97" s="2" t="s">
        <v>378</v>
      </c>
      <c r="C97" s="17">
        <v>732</v>
      </c>
      <c r="D97" s="113">
        <v>250</v>
      </c>
      <c r="E97" s="113">
        <v>1</v>
      </c>
      <c r="F97" s="113">
        <v>1</v>
      </c>
      <c r="G97" s="113" t="s">
        <v>316</v>
      </c>
      <c r="H97" s="113">
        <v>1</v>
      </c>
      <c r="I97" s="65">
        <v>6</v>
      </c>
      <c r="J97" s="113">
        <v>0</v>
      </c>
      <c r="K97" s="113">
        <v>4</v>
      </c>
      <c r="L97" s="113"/>
      <c r="M97" s="91"/>
    </row>
    <row r="98" spans="1:13">
      <c r="A98" s="13" t="s">
        <v>208</v>
      </c>
      <c r="B98" s="2" t="s">
        <v>312</v>
      </c>
      <c r="C98" s="17">
        <v>1250</v>
      </c>
      <c r="D98" s="113">
        <v>250</v>
      </c>
      <c r="E98" s="113">
        <v>1</v>
      </c>
      <c r="F98" s="113">
        <v>2</v>
      </c>
      <c r="G98" s="113" t="s">
        <v>316</v>
      </c>
      <c r="H98" s="113">
        <v>2</v>
      </c>
      <c r="I98" s="65" t="s">
        <v>305</v>
      </c>
      <c r="J98" s="113">
        <v>1</v>
      </c>
      <c r="K98" s="113">
        <v>4</v>
      </c>
      <c r="L98" s="113"/>
      <c r="M98" s="91"/>
    </row>
    <row r="99" spans="1:13">
      <c r="A99" s="13" t="s">
        <v>210</v>
      </c>
      <c r="B99" s="2" t="s">
        <v>379</v>
      </c>
      <c r="C99" s="17">
        <v>96</v>
      </c>
      <c r="D99" s="113">
        <v>250</v>
      </c>
      <c r="E99" s="113">
        <v>0</v>
      </c>
      <c r="F99" s="113">
        <v>0</v>
      </c>
      <c r="G99" s="113">
        <v>1</v>
      </c>
      <c r="H99" s="113">
        <v>0</v>
      </c>
      <c r="I99" s="65"/>
      <c r="J99" s="113">
        <v>0</v>
      </c>
      <c r="K99" s="113">
        <v>0</v>
      </c>
      <c r="L99" s="113"/>
      <c r="M99" s="91"/>
    </row>
    <row r="100" spans="1:13" ht="15" thickBot="1">
      <c r="A100" s="19" t="s">
        <v>212</v>
      </c>
      <c r="B100" s="20" t="s">
        <v>380</v>
      </c>
      <c r="C100" s="21">
        <v>44</v>
      </c>
      <c r="D100" s="40">
        <v>250</v>
      </c>
      <c r="E100" s="3">
        <v>0</v>
      </c>
      <c r="F100" s="3">
        <v>1</v>
      </c>
      <c r="G100" s="3">
        <v>0</v>
      </c>
      <c r="H100" s="3">
        <v>0</v>
      </c>
      <c r="I100" s="67"/>
      <c r="J100" s="3">
        <v>0</v>
      </c>
      <c r="K100" s="3">
        <v>0</v>
      </c>
      <c r="L100" s="3"/>
      <c r="M100" s="91"/>
    </row>
    <row r="101" spans="1:13" ht="15.6">
      <c r="A101" s="13"/>
      <c r="B101" s="90" t="s">
        <v>269</v>
      </c>
      <c r="C101" s="18">
        <f>SUM(C4:C100)</f>
        <v>48590</v>
      </c>
      <c r="D101" s="22"/>
      <c r="E101" s="22">
        <f>SUM(E4:E100)</f>
        <v>60</v>
      </c>
      <c r="F101" s="22">
        <f>SUM(F4:F100)</f>
        <v>71</v>
      </c>
      <c r="G101" s="22">
        <f>SUM(G4:G100)</f>
        <v>15</v>
      </c>
      <c r="H101" s="22">
        <f>SUM(H4:H100)</f>
        <v>51</v>
      </c>
      <c r="I101" s="22"/>
      <c r="J101" s="22">
        <f>SUM(J4:J100)</f>
        <v>38</v>
      </c>
      <c r="K101" s="113">
        <f>SUM(K4:K100)</f>
        <v>110</v>
      </c>
      <c r="L101" s="113"/>
      <c r="M101" s="92"/>
    </row>
    <row r="102" spans="1:13">
      <c r="E102" s="37"/>
      <c r="F102" s="37"/>
      <c r="G102" s="37"/>
      <c r="H102" s="63"/>
      <c r="I102" s="93"/>
      <c r="J102" s="63"/>
      <c r="K102" s="63"/>
      <c r="L102" s="63"/>
    </row>
  </sheetData>
  <mergeCells count="2">
    <mergeCell ref="E2:G2"/>
    <mergeCell ref="H2:K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</dc:creator>
  <cp:keywords/>
  <dc:description/>
  <cp:lastModifiedBy>Redvägs Älgskötselområde</cp:lastModifiedBy>
  <cp:revision/>
  <dcterms:created xsi:type="dcterms:W3CDTF">2021-08-19T12:08:43Z</dcterms:created>
  <dcterms:modified xsi:type="dcterms:W3CDTF">2022-08-30T19:07:05Z</dcterms:modified>
  <cp:category/>
  <cp:contentStatus/>
</cp:coreProperties>
</file>